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8" windowWidth="15480" windowHeight="10380" activeTab="7"/>
  </bookViews>
  <sheets>
    <sheet name="дод.1" sheetId="13" r:id="rId1"/>
    <sheet name="дод.2" sheetId="12" r:id="rId2"/>
    <sheet name="дод.3" sheetId="1" r:id="rId3"/>
    <sheet name="дод.4" sheetId="16" r:id="rId4"/>
    <sheet name="дод.5" sheetId="11" r:id="rId5"/>
    <sheet name="дод.6" sheetId="8" r:id="rId6"/>
    <sheet name="дод.7" sheetId="19" r:id="rId7"/>
    <sheet name="дод.8" sheetId="6" r:id="rId8"/>
  </sheets>
  <definedNames>
    <definedName name="_xlnm.Print_Titles" localSheetId="0">дод.1!$A:$E,дод.1!$6:$6</definedName>
    <definedName name="_xlnm.Print_Titles" localSheetId="1">дод.2!$8:$8</definedName>
    <definedName name="_xlnm.Print_Titles" localSheetId="2">дод.3!$7:$11</definedName>
    <definedName name="_xlnm.Print_Titles" localSheetId="5">дод.6!$7:$9</definedName>
    <definedName name="_xlnm.Print_Titles" localSheetId="7">дод.8!$G:$H,дод.8!$15:$17</definedName>
    <definedName name="_xlnm.Print_Area" localSheetId="0">дод.1!$A$2:$F$82</definedName>
    <definedName name="_xlnm.Print_Area" localSheetId="1">дод.2!$A$2:$F$30</definedName>
    <definedName name="_xlnm.Print_Area" localSheetId="2">дод.3!$A$1:$T$207</definedName>
    <definedName name="_xlnm.Print_Area" localSheetId="3">дод.4!$B$1:$R$17</definedName>
    <definedName name="_xlnm.Print_Area" localSheetId="4">дод.5!$A$1:$AF$48</definedName>
    <definedName name="_xlnm.Print_Area" localSheetId="5">дод.6!$A$1:$M$75</definedName>
    <definedName name="_xlnm.Print_Area" localSheetId="6">дод.7!$A$1:$M$64</definedName>
    <definedName name="_xlnm.Print_Area" localSheetId="7">дод.8!$A$1:$N$44</definedName>
  </definedNames>
  <calcPr calcId="145621"/>
  <fileRecoveryPr autoRecover="0"/>
</workbook>
</file>

<file path=xl/calcChain.xml><?xml version="1.0" encoding="utf-8"?>
<calcChain xmlns="http://schemas.openxmlformats.org/spreadsheetml/2006/main">
  <c r="K71" i="8" l="1"/>
  <c r="K20" i="8"/>
  <c r="D54" i="13"/>
  <c r="C54" i="13" s="1"/>
  <c r="C57" i="13"/>
  <c r="T37" i="1"/>
  <c r="J29" i="8"/>
  <c r="J74" i="8"/>
  <c r="O116" i="1"/>
  <c r="I203" i="1"/>
  <c r="S116" i="1"/>
  <c r="N116" i="1"/>
  <c r="M116" i="1"/>
  <c r="M115" i="1" s="1"/>
  <c r="T95" i="1"/>
  <c r="N29" i="1"/>
  <c r="O72" i="1"/>
  <c r="O29" i="1"/>
  <c r="P33" i="1"/>
  <c r="P29" i="1" s="1"/>
  <c r="P40" i="1"/>
  <c r="S29" i="1"/>
  <c r="M29" i="1"/>
  <c r="M26" i="1" s="1"/>
  <c r="T78" i="1"/>
  <c r="T77" i="1"/>
  <c r="T39" i="1"/>
  <c r="M20" i="8"/>
  <c r="L20" i="8"/>
  <c r="J20" i="8" s="1"/>
  <c r="J19" i="8" s="1"/>
  <c r="F27" i="12"/>
  <c r="E27" i="12"/>
  <c r="D27" i="12"/>
  <c r="C27" i="12" s="1"/>
  <c r="C23" i="12"/>
  <c r="C24" i="12"/>
  <c r="C25" i="12"/>
  <c r="C22" i="12"/>
  <c r="F17" i="12"/>
  <c r="E17" i="12"/>
  <c r="D17" i="12"/>
  <c r="C17" i="12" s="1"/>
  <c r="C13" i="12"/>
  <c r="C14" i="12"/>
  <c r="C15" i="12"/>
  <c r="C12" i="12"/>
  <c r="O90" i="1"/>
  <c r="O88" i="1" s="1"/>
  <c r="N72" i="1"/>
  <c r="J36" i="8"/>
  <c r="I97" i="1"/>
  <c r="J28" i="8"/>
  <c r="J73" i="8"/>
  <c r="R42" i="11"/>
  <c r="V44" i="11"/>
  <c r="O44" i="11"/>
  <c r="P44" i="11"/>
  <c r="D60" i="13"/>
  <c r="T122" i="1"/>
  <c r="I122" i="1"/>
  <c r="T97" i="1"/>
  <c r="H32" i="1"/>
  <c r="O11" i="16"/>
  <c r="R11" i="16" s="1"/>
  <c r="N11" i="16"/>
  <c r="J11" i="16"/>
  <c r="AC44" i="11"/>
  <c r="AB44" i="11"/>
  <c r="U44" i="11"/>
  <c r="T44" i="11"/>
  <c r="S44" i="11"/>
  <c r="Q44" i="11"/>
  <c r="I44" i="11"/>
  <c r="H44" i="11"/>
  <c r="F44" i="11"/>
  <c r="D44" i="11"/>
  <c r="R11" i="11"/>
  <c r="Z11" i="11"/>
  <c r="R12" i="11"/>
  <c r="Z12" i="11"/>
  <c r="R13" i="11"/>
  <c r="Z13" i="11"/>
  <c r="R14" i="11"/>
  <c r="Z14" i="11"/>
  <c r="R15" i="11"/>
  <c r="Z15" i="11"/>
  <c r="R16" i="11"/>
  <c r="Z16" i="11"/>
  <c r="R17" i="11"/>
  <c r="Z17" i="11"/>
  <c r="R18" i="11"/>
  <c r="Z18" i="11"/>
  <c r="R19" i="11"/>
  <c r="Z19" i="11"/>
  <c r="R20" i="11"/>
  <c r="Z20" i="11"/>
  <c r="R21" i="11"/>
  <c r="Z21" i="11"/>
  <c r="R22" i="11"/>
  <c r="Z22" i="11"/>
  <c r="R23" i="11"/>
  <c r="Z23" i="11"/>
  <c r="R24" i="11"/>
  <c r="Z24" i="11"/>
  <c r="R25" i="11"/>
  <c r="Z25" i="11"/>
  <c r="R26" i="11"/>
  <c r="Z26" i="11"/>
  <c r="R27" i="11"/>
  <c r="Z27" i="11"/>
  <c r="R28" i="11"/>
  <c r="Z28" i="11"/>
  <c r="R29" i="11"/>
  <c r="Z29" i="11"/>
  <c r="R30" i="11"/>
  <c r="Z30" i="11"/>
  <c r="R31" i="11"/>
  <c r="Z31" i="11"/>
  <c r="R32" i="11"/>
  <c r="Z32" i="11"/>
  <c r="R33" i="11"/>
  <c r="Z33" i="11"/>
  <c r="R34" i="11"/>
  <c r="Z34" i="11"/>
  <c r="W35" i="11"/>
  <c r="R35" i="11"/>
  <c r="Z35" i="11" s="1"/>
  <c r="AA35" i="11"/>
  <c r="AA44" i="11" s="1"/>
  <c r="AB35" i="11"/>
  <c r="R36" i="11"/>
  <c r="Z36" i="11"/>
  <c r="J37" i="11"/>
  <c r="K37" i="11"/>
  <c r="L37" i="11"/>
  <c r="M37" i="11"/>
  <c r="R37" i="11"/>
  <c r="B38" i="11"/>
  <c r="C38" i="11"/>
  <c r="R38" i="11"/>
  <c r="Z38" i="11" s="1"/>
  <c r="R39" i="11"/>
  <c r="Z39" i="11" s="1"/>
  <c r="R40" i="11"/>
  <c r="Z40" i="11" s="1"/>
  <c r="R41" i="11"/>
  <c r="Z41" i="11" s="1"/>
  <c r="Z42" i="11"/>
  <c r="R43" i="11"/>
  <c r="Z43" i="11"/>
  <c r="N44" i="11"/>
  <c r="I98" i="1"/>
  <c r="K53" i="8"/>
  <c r="J56" i="8"/>
  <c r="K70" i="8"/>
  <c r="K19" i="8"/>
  <c r="J71" i="8"/>
  <c r="J70" i="8"/>
  <c r="S86" i="1"/>
  <c r="O86" i="1"/>
  <c r="O26" i="1" s="1"/>
  <c r="O25" i="1" s="1"/>
  <c r="N86" i="1"/>
  <c r="M86" i="1"/>
  <c r="I51" i="1"/>
  <c r="T113" i="1"/>
  <c r="L191" i="1"/>
  <c r="L190" i="1"/>
  <c r="H191" i="1"/>
  <c r="H190" i="1"/>
  <c r="T190" i="1" s="1"/>
  <c r="T203" i="1"/>
  <c r="L32" i="6"/>
  <c r="T114" i="1"/>
  <c r="I35" i="1"/>
  <c r="T35" i="1"/>
  <c r="I96" i="1"/>
  <c r="T96" i="1"/>
  <c r="I93" i="1"/>
  <c r="T93" i="1"/>
  <c r="S32" i="1"/>
  <c r="R32" i="1"/>
  <c r="Q32" i="1"/>
  <c r="P32" i="1"/>
  <c r="O32" i="1"/>
  <c r="N32" i="1"/>
  <c r="M32" i="1"/>
  <c r="T32" i="1" s="1"/>
  <c r="I32" i="1"/>
  <c r="I38" i="1"/>
  <c r="T38" i="1"/>
  <c r="T48" i="1"/>
  <c r="I48" i="1"/>
  <c r="H119" i="1"/>
  <c r="I120" i="1"/>
  <c r="T119" i="1"/>
  <c r="T120" i="1"/>
  <c r="T121" i="1"/>
  <c r="K101" i="1"/>
  <c r="K90" i="1" s="1"/>
  <c r="J101" i="1"/>
  <c r="J90" i="1" s="1"/>
  <c r="I40" i="1"/>
  <c r="I33" i="1"/>
  <c r="J27" i="8"/>
  <c r="J26" i="8"/>
  <c r="J25" i="8"/>
  <c r="J24" i="8"/>
  <c r="J72" i="8"/>
  <c r="O178" i="1"/>
  <c r="O177" i="1" s="1"/>
  <c r="O75" i="1"/>
  <c r="O14" i="1"/>
  <c r="O13" i="1"/>
  <c r="O12" i="1" s="1"/>
  <c r="O205" i="1" s="1"/>
  <c r="H101" i="1"/>
  <c r="H90" i="1"/>
  <c r="T47" i="1"/>
  <c r="H30" i="1"/>
  <c r="C30" i="13"/>
  <c r="D15" i="13"/>
  <c r="C15" i="13" s="1"/>
  <c r="T43" i="1"/>
  <c r="I18" i="1"/>
  <c r="M53" i="8"/>
  <c r="M52" i="8" s="1"/>
  <c r="K47" i="8"/>
  <c r="M19" i="8"/>
  <c r="L19" i="8"/>
  <c r="M12" i="8"/>
  <c r="M10" i="8"/>
  <c r="L12" i="8"/>
  <c r="L10" i="8" s="1"/>
  <c r="K12" i="8"/>
  <c r="M47" i="8"/>
  <c r="L47" i="8"/>
  <c r="M46" i="8"/>
  <c r="L46" i="8"/>
  <c r="K46" i="8"/>
  <c r="J46" i="8" s="1"/>
  <c r="J48" i="8"/>
  <c r="J49" i="8"/>
  <c r="J50" i="8"/>
  <c r="J44" i="8"/>
  <c r="J22" i="8"/>
  <c r="J23" i="8"/>
  <c r="J21" i="8"/>
  <c r="L30" i="6"/>
  <c r="I95" i="1"/>
  <c r="T204" i="1"/>
  <c r="I204" i="1"/>
  <c r="I142" i="1"/>
  <c r="T76" i="1"/>
  <c r="S75" i="1"/>
  <c r="R75" i="1"/>
  <c r="Q75" i="1"/>
  <c r="P75" i="1"/>
  <c r="N75" i="1"/>
  <c r="M75" i="1"/>
  <c r="H75" i="1"/>
  <c r="L34" i="6"/>
  <c r="C58" i="13"/>
  <c r="D58" i="13"/>
  <c r="I63" i="19"/>
  <c r="G63" i="19"/>
  <c r="F63" i="19"/>
  <c r="E63" i="19"/>
  <c r="J69" i="8"/>
  <c r="J68" i="8" s="1"/>
  <c r="J67" i="8" s="1"/>
  <c r="L68" i="8"/>
  <c r="L67" i="8" s="1"/>
  <c r="M68" i="8"/>
  <c r="M67" i="8"/>
  <c r="J58" i="8"/>
  <c r="J59" i="8"/>
  <c r="J60" i="8"/>
  <c r="J61" i="8"/>
  <c r="J57" i="8"/>
  <c r="J53" i="8" s="1"/>
  <c r="J52" i="8" s="1"/>
  <c r="J31" i="8"/>
  <c r="J32" i="8"/>
  <c r="J33" i="8"/>
  <c r="J34" i="8"/>
  <c r="J35" i="8"/>
  <c r="J37" i="8"/>
  <c r="J38" i="8"/>
  <c r="J39" i="8"/>
  <c r="J40" i="8"/>
  <c r="J41" i="8"/>
  <c r="J30" i="8"/>
  <c r="J18" i="8"/>
  <c r="J16" i="8"/>
  <c r="J15" i="8"/>
  <c r="J14" i="8"/>
  <c r="J13" i="8"/>
  <c r="J17" i="8"/>
  <c r="J12" i="8"/>
  <c r="J10" i="8" s="1"/>
  <c r="L7" i="6"/>
  <c r="L42" i="6"/>
  <c r="N101" i="1"/>
  <c r="N90" i="1" s="1"/>
  <c r="N178" i="1"/>
  <c r="N177" i="1"/>
  <c r="N191" i="1"/>
  <c r="N190" i="1"/>
  <c r="N123" i="1"/>
  <c r="N81" i="1"/>
  <c r="N79" i="1"/>
  <c r="N50" i="1"/>
  <c r="N49" i="1"/>
  <c r="N26" i="1" s="1"/>
  <c r="N25" i="1" s="1"/>
  <c r="N31" i="1"/>
  <c r="N30" i="1"/>
  <c r="N27" i="1"/>
  <c r="M27" i="1"/>
  <c r="N19" i="1"/>
  <c r="N17" i="1"/>
  <c r="N14" i="1"/>
  <c r="N13" i="1" s="1"/>
  <c r="N12" i="1" s="1"/>
  <c r="J14" i="1"/>
  <c r="K14" i="1"/>
  <c r="S14" i="1"/>
  <c r="K68" i="8"/>
  <c r="K67" i="8" s="1"/>
  <c r="K75" i="8" s="1"/>
  <c r="T189" i="1"/>
  <c r="I189" i="1"/>
  <c r="H178" i="1"/>
  <c r="T28" i="1"/>
  <c r="H27" i="1"/>
  <c r="I28" i="1"/>
  <c r="T87" i="1"/>
  <c r="I87" i="1"/>
  <c r="H86" i="1"/>
  <c r="T86" i="1"/>
  <c r="T20" i="1"/>
  <c r="P20" i="1"/>
  <c r="T166" i="1"/>
  <c r="T165" i="1"/>
  <c r="T164" i="1"/>
  <c r="T163" i="1"/>
  <c r="T162" i="1"/>
  <c r="I160" i="1"/>
  <c r="I162" i="1"/>
  <c r="I163" i="1"/>
  <c r="I164" i="1"/>
  <c r="I165" i="1"/>
  <c r="I166" i="1"/>
  <c r="H159" i="1"/>
  <c r="T159" i="1" s="1"/>
  <c r="H146" i="1"/>
  <c r="T150" i="1"/>
  <c r="I150" i="1"/>
  <c r="T103" i="1"/>
  <c r="I103" i="1"/>
  <c r="T142" i="1"/>
  <c r="T155" i="1"/>
  <c r="I155" i="1"/>
  <c r="T57" i="1"/>
  <c r="I57" i="1"/>
  <c r="D9" i="13"/>
  <c r="C9" i="13" s="1"/>
  <c r="H19" i="1"/>
  <c r="I19" i="1"/>
  <c r="T102" i="1"/>
  <c r="S101" i="1"/>
  <c r="S90" i="1"/>
  <c r="R101" i="1"/>
  <c r="R90" i="1" s="1"/>
  <c r="Q101" i="1"/>
  <c r="Q90" i="1"/>
  <c r="P102" i="1"/>
  <c r="M101" i="1"/>
  <c r="M90" i="1" s="1"/>
  <c r="L101" i="1"/>
  <c r="L90" i="1" s="1"/>
  <c r="I102" i="1"/>
  <c r="T68" i="1"/>
  <c r="I68" i="1"/>
  <c r="T63" i="1"/>
  <c r="I63" i="1"/>
  <c r="H62" i="1"/>
  <c r="I62" i="1" s="1"/>
  <c r="T18" i="1"/>
  <c r="S17" i="1"/>
  <c r="R17" i="1"/>
  <c r="Q17" i="1"/>
  <c r="P18" i="1"/>
  <c r="P16" i="1"/>
  <c r="M17" i="1"/>
  <c r="P17" i="1" s="1"/>
  <c r="L17" i="1"/>
  <c r="K17" i="1"/>
  <c r="J17" i="1"/>
  <c r="J13" i="1" s="1"/>
  <c r="J12" i="1" s="1"/>
  <c r="H17" i="1"/>
  <c r="I17" i="1" s="1"/>
  <c r="R14" i="1"/>
  <c r="Q14" i="1"/>
  <c r="M14" i="1"/>
  <c r="P14" i="1" s="1"/>
  <c r="L14" i="1"/>
  <c r="L13" i="1" s="1"/>
  <c r="H14" i="1"/>
  <c r="K52" i="8"/>
  <c r="L52" i="8"/>
  <c r="H140" i="1"/>
  <c r="I140" i="1"/>
  <c r="H131" i="1"/>
  <c r="I130" i="1"/>
  <c r="I125" i="1"/>
  <c r="H124" i="1"/>
  <c r="I124" i="1" s="1"/>
  <c r="I111" i="1"/>
  <c r="H70" i="1"/>
  <c r="T70" i="1"/>
  <c r="T64" i="1"/>
  <c r="T61" i="1"/>
  <c r="S60" i="1"/>
  <c r="R60" i="1"/>
  <c r="Q60" i="1"/>
  <c r="M60" i="1"/>
  <c r="P60" i="1"/>
  <c r="L60" i="1"/>
  <c r="K60" i="1"/>
  <c r="J60" i="1"/>
  <c r="H60" i="1"/>
  <c r="I60" i="1"/>
  <c r="P64" i="1"/>
  <c r="P62" i="1"/>
  <c r="P61" i="1"/>
  <c r="I64" i="1"/>
  <c r="I61" i="1"/>
  <c r="S54" i="1"/>
  <c r="R54" i="1"/>
  <c r="Q54" i="1"/>
  <c r="M54" i="1"/>
  <c r="L54" i="1"/>
  <c r="K54" i="1"/>
  <c r="J54" i="1"/>
  <c r="H54" i="1"/>
  <c r="I54" i="1" s="1"/>
  <c r="S52" i="1"/>
  <c r="R52" i="1"/>
  <c r="R49" i="1" s="1"/>
  <c r="Q52" i="1"/>
  <c r="M52" i="1"/>
  <c r="L52" i="1"/>
  <c r="K52" i="1"/>
  <c r="J52" i="1"/>
  <c r="H52" i="1"/>
  <c r="T52" i="1" s="1"/>
  <c r="S50" i="1"/>
  <c r="S49" i="1"/>
  <c r="S26" i="1" s="1"/>
  <c r="S25" i="1" s="1"/>
  <c r="R50" i="1"/>
  <c r="Q50" i="1"/>
  <c r="M50" i="1"/>
  <c r="P50" i="1" s="1"/>
  <c r="L50" i="1"/>
  <c r="L49" i="1"/>
  <c r="K50" i="1"/>
  <c r="J50" i="1"/>
  <c r="J49" i="1"/>
  <c r="H50" i="1"/>
  <c r="T50" i="1"/>
  <c r="D51" i="13"/>
  <c r="D47" i="13"/>
  <c r="E29" i="13"/>
  <c r="E51" i="13"/>
  <c r="E60" i="13"/>
  <c r="C19" i="12"/>
  <c r="C18" i="12"/>
  <c r="I197" i="1"/>
  <c r="P197" i="1"/>
  <c r="T197" i="1"/>
  <c r="I196" i="1"/>
  <c r="I195" i="1"/>
  <c r="I200" i="1"/>
  <c r="R22" i="1"/>
  <c r="R21" i="1" s="1"/>
  <c r="R19" i="1" s="1"/>
  <c r="R13" i="1" s="1"/>
  <c r="R12" i="1" s="1"/>
  <c r="R29" i="1"/>
  <c r="R26" i="1" s="1"/>
  <c r="R25" i="1" s="1"/>
  <c r="R69" i="1"/>
  <c r="R79" i="1"/>
  <c r="R81" i="1"/>
  <c r="R84" i="1"/>
  <c r="R83" i="1"/>
  <c r="R108" i="1"/>
  <c r="R117" i="1"/>
  <c r="R123" i="1"/>
  <c r="R115" i="1" s="1"/>
  <c r="R116" i="1" s="1"/>
  <c r="R173" i="1"/>
  <c r="R178" i="1"/>
  <c r="R176" i="1" s="1"/>
  <c r="R183" i="1"/>
  <c r="R182" i="1" s="1"/>
  <c r="R190" i="1"/>
  <c r="L22" i="1"/>
  <c r="L21" i="1"/>
  <c r="I21" i="1" s="1"/>
  <c r="L29" i="1"/>
  <c r="L26" i="1" s="1"/>
  <c r="H29" i="1"/>
  <c r="H81" i="1"/>
  <c r="L69" i="1"/>
  <c r="L79" i="1"/>
  <c r="L81" i="1"/>
  <c r="L84" i="1"/>
  <c r="L83" i="1" s="1"/>
  <c r="L108" i="1"/>
  <c r="L117" i="1"/>
  <c r="L123" i="1"/>
  <c r="L115" i="1" s="1"/>
  <c r="L116" i="1" s="1"/>
  <c r="L173" i="1"/>
  <c r="L178" i="1"/>
  <c r="L176" i="1" s="1"/>
  <c r="L183" i="1"/>
  <c r="L182" i="1" s="1"/>
  <c r="Q22" i="1"/>
  <c r="Q21" i="1" s="1"/>
  <c r="Q19" i="1" s="1"/>
  <c r="Q13" i="1" s="1"/>
  <c r="Q12" i="1" s="1"/>
  <c r="Q29" i="1"/>
  <c r="Q26" i="1" s="1"/>
  <c r="Q25" i="1" s="1"/>
  <c r="Q69" i="1"/>
  <c r="Q79" i="1"/>
  <c r="Q81" i="1"/>
  <c r="Q84" i="1"/>
  <c r="Q83" i="1" s="1"/>
  <c r="Q108" i="1"/>
  <c r="Q117" i="1"/>
  <c r="Q123" i="1"/>
  <c r="Q115" i="1" s="1"/>
  <c r="Q116" i="1" s="1"/>
  <c r="Q173" i="1"/>
  <c r="Q178" i="1"/>
  <c r="Q176" i="1"/>
  <c r="P184" i="1"/>
  <c r="Q190" i="1"/>
  <c r="J22" i="1"/>
  <c r="J21" i="1"/>
  <c r="J29" i="1"/>
  <c r="J26" i="1" s="1"/>
  <c r="J25" i="1" s="1"/>
  <c r="J69" i="1"/>
  <c r="J79" i="1"/>
  <c r="J81" i="1"/>
  <c r="J84" i="1"/>
  <c r="J83" i="1"/>
  <c r="J108" i="1"/>
  <c r="J117" i="1"/>
  <c r="J123" i="1"/>
  <c r="J115" i="1" s="1"/>
  <c r="J116" i="1" s="1"/>
  <c r="J173" i="1"/>
  <c r="J178" i="1"/>
  <c r="J183" i="1"/>
  <c r="J182" i="1"/>
  <c r="J190" i="1"/>
  <c r="M22" i="1"/>
  <c r="M21" i="1" s="1"/>
  <c r="S21" i="1"/>
  <c r="S19" i="1"/>
  <c r="M72" i="1"/>
  <c r="M69" i="1"/>
  <c r="M79" i="1"/>
  <c r="M81" i="1"/>
  <c r="M84" i="1"/>
  <c r="M83" i="1"/>
  <c r="S69" i="1"/>
  <c r="S72" i="1"/>
  <c r="S79" i="1"/>
  <c r="S81" i="1"/>
  <c r="S84" i="1"/>
  <c r="S83" i="1" s="1"/>
  <c r="P91" i="1"/>
  <c r="P98" i="1"/>
  <c r="P100" i="1"/>
  <c r="P104" i="1"/>
  <c r="P105" i="1"/>
  <c r="P106" i="1"/>
  <c r="P107" i="1"/>
  <c r="M109" i="1"/>
  <c r="M108" i="1"/>
  <c r="T108" i="1"/>
  <c r="P110" i="1"/>
  <c r="P118" i="1"/>
  <c r="P117" i="1"/>
  <c r="P125" i="1"/>
  <c r="P123" i="1" s="1"/>
  <c r="P115" i="1" s="1"/>
  <c r="P132" i="1"/>
  <c r="P133" i="1"/>
  <c r="P135" i="1"/>
  <c r="P137" i="1"/>
  <c r="P138" i="1"/>
  <c r="P140" i="1"/>
  <c r="P145" i="1"/>
  <c r="P148" i="1"/>
  <c r="P149" i="1"/>
  <c r="P151" i="1"/>
  <c r="P152" i="1"/>
  <c r="P153" i="1"/>
  <c r="P154" i="1"/>
  <c r="P156" i="1"/>
  <c r="P157" i="1"/>
  <c r="P158" i="1"/>
  <c r="P159" i="1"/>
  <c r="P168" i="1"/>
  <c r="P169" i="1"/>
  <c r="P170" i="1"/>
  <c r="P171" i="1"/>
  <c r="P174" i="1"/>
  <c r="P173" i="1" s="1"/>
  <c r="P175" i="1"/>
  <c r="P179" i="1"/>
  <c r="P180" i="1"/>
  <c r="P178" i="1" s="1"/>
  <c r="P176" i="1" s="1"/>
  <c r="P181" i="1"/>
  <c r="P194" i="1"/>
  <c r="P190" i="1" s="1"/>
  <c r="P195" i="1"/>
  <c r="P196" i="1"/>
  <c r="P198" i="1"/>
  <c r="P199" i="1"/>
  <c r="P200" i="1"/>
  <c r="M117" i="1"/>
  <c r="M123" i="1"/>
  <c r="S123" i="1"/>
  <c r="M178" i="1"/>
  <c r="M176" i="1" s="1"/>
  <c r="H176" i="1"/>
  <c r="M183" i="1"/>
  <c r="M182" i="1" s="1"/>
  <c r="T182" i="1" s="1"/>
  <c r="M190" i="1"/>
  <c r="M185" i="1"/>
  <c r="S108" i="1"/>
  <c r="S117" i="1"/>
  <c r="S178" i="1"/>
  <c r="S176" i="1" s="1"/>
  <c r="S183" i="1"/>
  <c r="S182" i="1"/>
  <c r="S190" i="1"/>
  <c r="S185" i="1"/>
  <c r="P185" i="1"/>
  <c r="K22" i="1"/>
  <c r="K21" i="1"/>
  <c r="K29" i="1"/>
  <c r="K69" i="1"/>
  <c r="K79" i="1"/>
  <c r="K81" i="1"/>
  <c r="K84" i="1"/>
  <c r="K83" i="1" s="1"/>
  <c r="K108" i="1"/>
  <c r="K117" i="1"/>
  <c r="K123" i="1"/>
  <c r="K115" i="1" s="1"/>
  <c r="K116" i="1" s="1"/>
  <c r="K173" i="1"/>
  <c r="K178" i="1"/>
  <c r="K176" i="1" s="1"/>
  <c r="K183" i="1"/>
  <c r="K182" i="1"/>
  <c r="K190" i="1"/>
  <c r="H69" i="1"/>
  <c r="H72" i="1"/>
  <c r="H79" i="1"/>
  <c r="H83" i="1"/>
  <c r="H117" i="1"/>
  <c r="T117" i="1"/>
  <c r="H144" i="1"/>
  <c r="I144" i="1" s="1"/>
  <c r="H173" i="1"/>
  <c r="T173" i="1"/>
  <c r="I91" i="1"/>
  <c r="I100" i="1"/>
  <c r="I104" i="1"/>
  <c r="I105" i="1"/>
  <c r="I106" i="1"/>
  <c r="I107" i="1"/>
  <c r="I109" i="1"/>
  <c r="I110" i="1"/>
  <c r="I108" i="1" s="1"/>
  <c r="I118" i="1"/>
  <c r="I117" i="1" s="1"/>
  <c r="I173" i="1"/>
  <c r="I179" i="1"/>
  <c r="I180" i="1"/>
  <c r="I181" i="1"/>
  <c r="I178" i="1"/>
  <c r="I176" i="1" s="1"/>
  <c r="I184" i="1"/>
  <c r="I183" i="1" s="1"/>
  <c r="I182" i="1" s="1"/>
  <c r="I194" i="1"/>
  <c r="I198" i="1"/>
  <c r="I199" i="1"/>
  <c r="T202" i="1"/>
  <c r="I202" i="1"/>
  <c r="I191" i="1" s="1"/>
  <c r="I190" i="1" s="1"/>
  <c r="S187" i="1"/>
  <c r="M187" i="1"/>
  <c r="P187" i="1" s="1"/>
  <c r="I44" i="1"/>
  <c r="I45" i="1"/>
  <c r="M31" i="1"/>
  <c r="T31" i="1" s="1"/>
  <c r="L31" i="1"/>
  <c r="I31" i="1"/>
  <c r="K31" i="1"/>
  <c r="J31" i="1"/>
  <c r="T16" i="1"/>
  <c r="I16" i="1"/>
  <c r="T160" i="1"/>
  <c r="T157" i="1"/>
  <c r="I157" i="1"/>
  <c r="T158" i="1"/>
  <c r="I158" i="1"/>
  <c r="T143" i="1"/>
  <c r="P143" i="1"/>
  <c r="I143" i="1"/>
  <c r="T141" i="1"/>
  <c r="P141" i="1"/>
  <c r="I141" i="1"/>
  <c r="T130" i="1"/>
  <c r="P130" i="1"/>
  <c r="T129" i="1"/>
  <c r="P129" i="1"/>
  <c r="I129" i="1"/>
  <c r="T128" i="1"/>
  <c r="P128" i="1"/>
  <c r="I128" i="1"/>
  <c r="T127" i="1"/>
  <c r="P127" i="1"/>
  <c r="I127" i="1"/>
  <c r="T126" i="1"/>
  <c r="P126" i="1"/>
  <c r="I126" i="1"/>
  <c r="T94" i="1"/>
  <c r="I94" i="1"/>
  <c r="T42" i="1"/>
  <c r="T36" i="1"/>
  <c r="I42" i="1"/>
  <c r="T85" i="1"/>
  <c r="P84" i="1"/>
  <c r="P83" i="1" s="1"/>
  <c r="M191" i="1"/>
  <c r="S191" i="1"/>
  <c r="R191" i="1"/>
  <c r="Q191" i="1"/>
  <c r="K191" i="1"/>
  <c r="J191" i="1"/>
  <c r="M186" i="1"/>
  <c r="P186" i="1"/>
  <c r="S186" i="1"/>
  <c r="T24" i="1"/>
  <c r="T23" i="1"/>
  <c r="P15" i="1"/>
  <c r="P23" i="1"/>
  <c r="P24" i="1"/>
  <c r="L66" i="1"/>
  <c r="L72" i="1"/>
  <c r="Q66" i="1"/>
  <c r="Q72" i="1"/>
  <c r="R66" i="1"/>
  <c r="R72" i="1"/>
  <c r="P44" i="1"/>
  <c r="P51" i="1"/>
  <c r="P53" i="1"/>
  <c r="P56" i="1"/>
  <c r="P58" i="1"/>
  <c r="P59" i="1"/>
  <c r="P65" i="1"/>
  <c r="P67" i="1"/>
  <c r="P66" i="1" s="1"/>
  <c r="P71" i="1"/>
  <c r="P69" i="1"/>
  <c r="P73" i="1"/>
  <c r="P72" i="1" s="1"/>
  <c r="P80" i="1"/>
  <c r="P79" i="1"/>
  <c r="P82" i="1"/>
  <c r="P81" i="1" s="1"/>
  <c r="S66" i="1"/>
  <c r="M66" i="1"/>
  <c r="T66" i="1"/>
  <c r="K66" i="1"/>
  <c r="K72" i="1"/>
  <c r="I15" i="1"/>
  <c r="I53" i="1"/>
  <c r="I56" i="1"/>
  <c r="I58" i="1"/>
  <c r="I59" i="1"/>
  <c r="I65" i="1"/>
  <c r="I67" i="1"/>
  <c r="I66" i="1" s="1"/>
  <c r="I71" i="1"/>
  <c r="I69" i="1" s="1"/>
  <c r="I73" i="1"/>
  <c r="I72" i="1" s="1"/>
  <c r="I80" i="1"/>
  <c r="I79" i="1" s="1"/>
  <c r="I82" i="1"/>
  <c r="I81" i="1" s="1"/>
  <c r="I132" i="1"/>
  <c r="I133" i="1"/>
  <c r="I135" i="1"/>
  <c r="I137" i="1"/>
  <c r="I138" i="1"/>
  <c r="I145" i="1"/>
  <c r="I148" i="1"/>
  <c r="I149" i="1"/>
  <c r="I151" i="1"/>
  <c r="I152" i="1"/>
  <c r="I153" i="1"/>
  <c r="I154" i="1"/>
  <c r="I156" i="1"/>
  <c r="I168" i="1"/>
  <c r="I169" i="1"/>
  <c r="I170" i="1"/>
  <c r="I171" i="1"/>
  <c r="I167" i="1"/>
  <c r="J66" i="1"/>
  <c r="J72" i="1"/>
  <c r="I34" i="1"/>
  <c r="T188" i="1"/>
  <c r="T185" i="1"/>
  <c r="P188" i="1"/>
  <c r="T74" i="1"/>
  <c r="I74" i="1"/>
  <c r="T201" i="1"/>
  <c r="T99" i="1"/>
  <c r="T112" i="1"/>
  <c r="P112" i="1"/>
  <c r="P92" i="1"/>
  <c r="P55" i="1"/>
  <c r="T55" i="1"/>
  <c r="I55" i="1"/>
  <c r="M30" i="1"/>
  <c r="P30" i="1" s="1"/>
  <c r="P41" i="1"/>
  <c r="P34" i="1"/>
  <c r="T34" i="1"/>
  <c r="T41" i="1"/>
  <c r="T45" i="1"/>
  <c r="I41" i="1"/>
  <c r="T111" i="1"/>
  <c r="T167" i="1"/>
  <c r="J30" i="1"/>
  <c r="T92" i="1"/>
  <c r="I92" i="1"/>
  <c r="T107" i="1"/>
  <c r="T193" i="1"/>
  <c r="T192" i="1" s="1"/>
  <c r="T194" i="1"/>
  <c r="T195" i="1"/>
  <c r="T196" i="1"/>
  <c r="T198" i="1"/>
  <c r="T199" i="1"/>
  <c r="T200" i="1"/>
  <c r="T184" i="1"/>
  <c r="T181" i="1"/>
  <c r="T180" i="1"/>
  <c r="T179" i="1"/>
  <c r="T175" i="1"/>
  <c r="T174" i="1"/>
  <c r="T171" i="1"/>
  <c r="T170" i="1"/>
  <c r="T169" i="1"/>
  <c r="T168" i="1"/>
  <c r="T156" i="1"/>
  <c r="T154" i="1"/>
  <c r="T153" i="1"/>
  <c r="T152" i="1"/>
  <c r="T151" i="1"/>
  <c r="T149" i="1"/>
  <c r="T148" i="1"/>
  <c r="T145" i="1"/>
  <c r="T138" i="1"/>
  <c r="T137" i="1"/>
  <c r="T135" i="1"/>
  <c r="T133" i="1"/>
  <c r="T132" i="1"/>
  <c r="T125" i="1"/>
  <c r="T118" i="1"/>
  <c r="T110" i="1"/>
  <c r="T106" i="1"/>
  <c r="T105" i="1"/>
  <c r="T104" i="1"/>
  <c r="T100" i="1"/>
  <c r="T98" i="1"/>
  <c r="T91" i="1"/>
  <c r="T82" i="1"/>
  <c r="T81" i="1"/>
  <c r="T80" i="1"/>
  <c r="T79" i="1"/>
  <c r="T73" i="1"/>
  <c r="T72" i="1"/>
  <c r="T71" i="1"/>
  <c r="T69" i="1"/>
  <c r="T67" i="1"/>
  <c r="T65" i="1"/>
  <c r="T59" i="1"/>
  <c r="T58" i="1"/>
  <c r="T56" i="1"/>
  <c r="T54" i="1"/>
  <c r="T53" i="1"/>
  <c r="T51" i="1"/>
  <c r="T44" i="1"/>
  <c r="T40" i="1"/>
  <c r="T33" i="1"/>
  <c r="T29" i="1"/>
  <c r="T15" i="1"/>
  <c r="O13" i="16"/>
  <c r="P13" i="16"/>
  <c r="R13" i="16"/>
  <c r="N13" i="16"/>
  <c r="O12" i="16"/>
  <c r="P12" i="16"/>
  <c r="R12" i="16"/>
  <c r="J12" i="16"/>
  <c r="O10" i="16"/>
  <c r="P10" i="16"/>
  <c r="R10" i="16"/>
  <c r="P14" i="16"/>
  <c r="Q10" i="16"/>
  <c r="Q14" i="16"/>
  <c r="I14" i="16"/>
  <c r="J10" i="16"/>
  <c r="K14" i="16"/>
  <c r="N14" i="16"/>
  <c r="M14" i="16"/>
  <c r="N10" i="16"/>
  <c r="L53" i="8"/>
  <c r="L63" i="8"/>
  <c r="L65" i="8"/>
  <c r="M65" i="8" s="1"/>
  <c r="K10" i="8"/>
  <c r="K63" i="8"/>
  <c r="M63" i="8" s="1"/>
  <c r="M66" i="8"/>
  <c r="M64" i="8"/>
  <c r="M62" i="8"/>
  <c r="M51" i="8"/>
  <c r="K39" i="19"/>
  <c r="K40" i="19"/>
  <c r="K63" i="19" s="1"/>
  <c r="K41" i="19"/>
  <c r="K42" i="19"/>
  <c r="K43" i="19"/>
  <c r="K45" i="19"/>
  <c r="K46" i="19"/>
  <c r="K47" i="19"/>
  <c r="K48" i="19"/>
  <c r="K49" i="19"/>
  <c r="K50" i="19"/>
  <c r="K51" i="19"/>
  <c r="K52" i="19"/>
  <c r="K53" i="19"/>
  <c r="K54" i="19"/>
  <c r="K55" i="19"/>
  <c r="K56" i="19"/>
  <c r="K57" i="19"/>
  <c r="K58" i="19"/>
  <c r="K59" i="19"/>
  <c r="K60" i="19"/>
  <c r="K61" i="19"/>
  <c r="K62" i="19"/>
  <c r="J63" i="19"/>
  <c r="H63" i="19"/>
  <c r="D63" i="19"/>
  <c r="C63" i="19"/>
  <c r="B63" i="19"/>
  <c r="P52" i="1"/>
  <c r="I70" i="1"/>
  <c r="I52" i="1"/>
  <c r="H49" i="1"/>
  <c r="I49" i="1" s="1"/>
  <c r="C51" i="13"/>
  <c r="M49" i="1"/>
  <c r="P49" i="1" s="1"/>
  <c r="I43" i="1"/>
  <c r="I14" i="1"/>
  <c r="H13" i="1"/>
  <c r="H12" i="1" s="1"/>
  <c r="I185" i="1"/>
  <c r="K49" i="1"/>
  <c r="K26" i="1" s="1"/>
  <c r="K25" i="1" s="1"/>
  <c r="H177" i="1"/>
  <c r="I177" i="1"/>
  <c r="E47" i="13"/>
  <c r="C47" i="13" s="1"/>
  <c r="P22" i="1"/>
  <c r="T22" i="1"/>
  <c r="R177" i="1"/>
  <c r="T84" i="1"/>
  <c r="T124" i="1"/>
  <c r="I84" i="1"/>
  <c r="Q49" i="1"/>
  <c r="P54" i="1"/>
  <c r="T183" i="1"/>
  <c r="S177" i="1"/>
  <c r="T62" i="1"/>
  <c r="T27" i="1"/>
  <c r="I27" i="1"/>
  <c r="Q184" i="1"/>
  <c r="Q183" i="1" s="1"/>
  <c r="Q182" i="1" s="1"/>
  <c r="P183" i="1"/>
  <c r="P182" i="1" s="1"/>
  <c r="I159" i="1"/>
  <c r="E39" i="13"/>
  <c r="E80" i="13"/>
  <c r="T75" i="1"/>
  <c r="K30" i="1"/>
  <c r="Q177" i="1"/>
  <c r="P109" i="1"/>
  <c r="P108" i="1"/>
  <c r="T109" i="1"/>
  <c r="T140" i="1"/>
  <c r="I101" i="1"/>
  <c r="K13" i="1"/>
  <c r="K12" i="1"/>
  <c r="J176" i="1"/>
  <c r="J177" i="1"/>
  <c r="L30" i="1"/>
  <c r="I30" i="1" s="1"/>
  <c r="J47" i="8"/>
  <c r="I131" i="1"/>
  <c r="T131" i="1"/>
  <c r="T146" i="1"/>
  <c r="I146" i="1"/>
  <c r="D29" i="13"/>
  <c r="C29" i="13" s="1"/>
  <c r="O176" i="1"/>
  <c r="I29" i="1"/>
  <c r="I119" i="1"/>
  <c r="I86" i="1"/>
  <c r="T144" i="1"/>
  <c r="C60" i="13"/>
  <c r="K177" i="1"/>
  <c r="L177" i="1"/>
  <c r="Z37" i="11"/>
  <c r="T83" i="1"/>
  <c r="O89" i="1"/>
  <c r="Q89" i="1"/>
  <c r="Q88" i="1"/>
  <c r="S88" i="1"/>
  <c r="S89" i="1"/>
  <c r="T187" i="1"/>
  <c r="W44" i="11"/>
  <c r="R44" i="11"/>
  <c r="Z44" i="11"/>
  <c r="T30" i="1"/>
  <c r="T49" i="1"/>
  <c r="T101" i="1"/>
  <c r="H123" i="1"/>
  <c r="T123" i="1" s="1"/>
  <c r="D8" i="13"/>
  <c r="N176" i="1"/>
  <c r="T14" i="1"/>
  <c r="P101" i="1"/>
  <c r="P90" i="1"/>
  <c r="T186" i="1"/>
  <c r="T178" i="1"/>
  <c r="T60" i="1"/>
  <c r="T17" i="1"/>
  <c r="I50" i="1"/>
  <c r="M177" i="1"/>
  <c r="P177" i="1" s="1"/>
  <c r="T191" i="1"/>
  <c r="C8" i="13"/>
  <c r="H89" i="1"/>
  <c r="P88" i="1"/>
  <c r="S13" i="1"/>
  <c r="S12" i="1" s="1"/>
  <c r="S205" i="1" s="1"/>
  <c r="H26" i="1"/>
  <c r="H25" i="1" s="1"/>
  <c r="H88" i="1"/>
  <c r="L25" i="1" l="1"/>
  <c r="I25" i="1" s="1"/>
  <c r="I26" i="1"/>
  <c r="I90" i="1"/>
  <c r="L89" i="1"/>
  <c r="I89" i="1" s="1"/>
  <c r="L88" i="1"/>
  <c r="K88" i="1"/>
  <c r="K205" i="1" s="1"/>
  <c r="K89" i="1"/>
  <c r="M25" i="1"/>
  <c r="P25" i="1" s="1"/>
  <c r="T26" i="1"/>
  <c r="T176" i="1"/>
  <c r="P21" i="1"/>
  <c r="M19" i="1"/>
  <c r="T21" i="1"/>
  <c r="T90" i="1"/>
  <c r="M89" i="1"/>
  <c r="R88" i="1"/>
  <c r="R205" i="1" s="1"/>
  <c r="R89" i="1"/>
  <c r="J75" i="8"/>
  <c r="L75" i="8"/>
  <c r="I88" i="1"/>
  <c r="N89" i="1"/>
  <c r="N88" i="1"/>
  <c r="N205" i="1" s="1"/>
  <c r="M75" i="8"/>
  <c r="I83" i="1"/>
  <c r="Q205" i="1"/>
  <c r="L12" i="1"/>
  <c r="L205" i="1" s="1"/>
  <c r="I13" i="1"/>
  <c r="J88" i="1"/>
  <c r="J205" i="1" s="1"/>
  <c r="J89" i="1"/>
  <c r="P26" i="1"/>
  <c r="T177" i="1"/>
  <c r="D39" i="13"/>
  <c r="I123" i="1"/>
  <c r="H116" i="1"/>
  <c r="M13" i="1" l="1"/>
  <c r="P19" i="1"/>
  <c r="T19" i="1"/>
  <c r="I12" i="1"/>
  <c r="M88" i="1"/>
  <c r="T88" i="1" s="1"/>
  <c r="P89" i="1"/>
  <c r="T89" i="1"/>
  <c r="T116" i="1"/>
  <c r="H115" i="1"/>
  <c r="I116" i="1"/>
  <c r="D80" i="13"/>
  <c r="C80" i="13" s="1"/>
  <c r="C39" i="13"/>
  <c r="T25" i="1"/>
  <c r="T115" i="1" l="1"/>
  <c r="I115" i="1"/>
  <c r="I205" i="1" s="1"/>
  <c r="H205" i="1"/>
  <c r="T13" i="1"/>
  <c r="M12" i="1"/>
  <c r="P13" i="1"/>
  <c r="P12" i="1" l="1"/>
  <c r="P205" i="1" s="1"/>
  <c r="M205" i="1"/>
  <c r="T205" i="1" s="1"/>
  <c r="T12" i="1"/>
</calcChain>
</file>

<file path=xl/sharedStrings.xml><?xml version="1.0" encoding="utf-8"?>
<sst xmlns="http://schemas.openxmlformats.org/spreadsheetml/2006/main" count="1429" uniqueCount="846">
  <si>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</si>
  <si>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</si>
  <si>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</si>
  <si>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</si>
  <si>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</si>
  <si>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Фінансовий відділ Новгород-Сіверської  районної державної адміністрації Чернігівської області</t>
  </si>
  <si>
    <t>Фінансовий відділ Новгород-Сіверської районної державної адміністрації Чернігівської області</t>
  </si>
  <si>
    <t>Податок та збір на доходи фізичних осіб</t>
  </si>
  <si>
    <t>усього</t>
  </si>
  <si>
    <t>у тому числі бюджет розвитку</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</si>
  <si>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</si>
  <si>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</si>
  <si>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</si>
  <si>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</si>
  <si>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</si>
  <si>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</si>
  <si>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</si>
  <si>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X</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</si>
  <si>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</si>
  <si>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</si>
  <si>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</si>
  <si>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</si>
  <si>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</si>
  <si>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</si>
  <si>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</si>
  <si>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</si>
  <si>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</si>
  <si>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</si>
  <si>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</si>
  <si>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</si>
  <si>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</si>
  <si>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</si>
  <si>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</si>
  <si>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</si>
  <si>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</si>
  <si>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</si>
  <si>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</si>
  <si>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</si>
  <si>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</si>
  <si>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</si>
  <si>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</si>
  <si>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</si>
  <si>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</si>
  <si>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</si>
  <si>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</si>
  <si>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</si>
  <si>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</si>
  <si>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</si>
  <si>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</si>
  <si>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</si>
  <si>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</si>
  <si>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</si>
  <si>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</si>
  <si>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</si>
  <si>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</si>
  <si>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</si>
  <si>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</si>
  <si>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</si>
  <si>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</si>
  <si>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</si>
  <si>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</si>
  <si>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</si>
  <si>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</si>
  <si>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</si>
  <si>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</si>
  <si>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</si>
  <si>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</si>
  <si>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</si>
  <si>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</si>
  <si>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</si>
  <si>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</si>
  <si>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</si>
  <si>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</si>
  <si>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</si>
  <si>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</si>
  <si>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</si>
  <si>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</si>
  <si>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</si>
  <si>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</si>
  <si>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</si>
  <si>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</si>
  <si>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</si>
  <si>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</si>
  <si>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</si>
  <si>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</si>
  <si>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</si>
  <si>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</si>
  <si>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r>
      <t xml:space="preserve">25313200000 </t>
    </r>
    <r>
      <rPr>
        <sz val="8"/>
        <color indexed="8"/>
        <rFont val="Times New Roman"/>
        <family val="1"/>
        <charset val="204"/>
      </rPr>
      <t>(код бюджету)</t>
    </r>
  </si>
  <si>
    <r>
      <t>25313200000</t>
    </r>
    <r>
      <rPr>
        <sz val="10"/>
        <color indexed="8"/>
        <rFont val="Times New Roman"/>
        <family val="1"/>
        <charset val="204"/>
      </rPr>
      <t xml:space="preserve">                                                                   </t>
    </r>
    <r>
      <rPr>
        <u/>
        <sz val="10"/>
        <color indexed="8"/>
        <rFont val="Times New Roman"/>
        <family val="1"/>
        <charset val="204"/>
      </rPr>
      <t xml:space="preserve"> </t>
    </r>
    <r>
      <rPr>
        <sz val="10"/>
        <color indexed="8"/>
        <rFont val="Times New Roman"/>
        <family val="1"/>
        <charset val="204"/>
      </rPr>
      <t>(код бюджету)</t>
    </r>
  </si>
  <si>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</si>
  <si>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</si>
  <si>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</si>
  <si>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</si>
  <si>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</si>
  <si>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</si>
  <si>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</si>
  <si>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Рішення районної ради від 19 червня 2020 року №588</t>
  </si>
  <si>
    <t>Районна Програма підтримки розвитку первинної медико-санітарної допомоги у Новгород-Сіверському районі Чернігівської області                   на 2020 рік</t>
  </si>
  <si>
    <t>Районна Програма забезпечення лікарями медичних закладыв Новгород-Сіверського району                    на 2017-2020 роки</t>
  </si>
  <si>
    <t>Рішення районної ради від 24 лютого 2017 року № 189</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</si>
  <si>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</si>
  <si>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</si>
  <si>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</si>
  <si>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</si>
  <si>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</si>
  <si>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</si>
  <si>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</si>
  <si>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</si>
  <si>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</si>
  <si>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</si>
  <si>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</si>
  <si>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</si>
  <si>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</si>
  <si>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</si>
  <si>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</si>
  <si>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</si>
  <si>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</si>
  <si>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</si>
  <si>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</si>
  <si>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</si>
  <si>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</si>
  <si>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</si>
  <si>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</si>
  <si>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</si>
  <si>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</si>
  <si>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</si>
  <si>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</si>
  <si>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</si>
  <si>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</si>
  <si>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</si>
  <si>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</si>
  <si>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</si>
  <si>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</si>
  <si>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</si>
  <si>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</si>
  <si>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</si>
  <si>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</si>
  <si>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</si>
  <si>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</si>
  <si>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</si>
  <si>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0100000</t>
  </si>
  <si>
    <t>010116</t>
  </si>
  <si>
    <t xml:space="preserve">Всього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</si>
  <si>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</si>
  <si>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</si>
  <si>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</si>
  <si>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</si>
  <si>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</si>
  <si>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</si>
  <si>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</si>
  <si>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</si>
  <si>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</si>
  <si>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</si>
  <si>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</si>
  <si>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t>у т.ч.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у 2020 році на закупівлю засобів навчання та обладнання для навчальних кабінетів початкової школи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</si>
  <si>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</si>
  <si>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 тому числі за рахунок субвенції з державного бюджету місцевим бюджетам на здійснення підтримки окремих закладів та заходів у системі охорони здоров'я для лікування хворих на цукровий діабет інсуліном та нецукровий діабет десмопресином</t>
  </si>
  <si>
    <t>Програма надання безоплатної правової  допомоги населенню Новгород-Сіверського району на 2020 рік</t>
  </si>
  <si>
    <t>Рішення районної ради від 22 листопада 2019 року №529</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</si>
  <si>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</si>
  <si>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r>
      <t>Код програмної класифікації видатків та кредитування місцевого бюджету</t>
    </r>
    <r>
      <rPr>
        <vertAlign val="superscript"/>
        <sz val="8"/>
        <rFont val="Times New Roman"/>
        <family val="1"/>
        <charset val="204"/>
      </rPr>
      <t>1</t>
    </r>
  </si>
  <si>
    <r>
      <t>Код програмної класифікації видатків та кредитування місцевого бюджету</t>
    </r>
    <r>
      <rPr>
        <b/>
        <vertAlign val="superscript"/>
        <sz val="10"/>
        <rFont val="Times New Roman"/>
        <family val="1"/>
        <charset val="204"/>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</si>
  <si>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</si>
  <si>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</si>
  <si>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</si>
  <si>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</si>
  <si>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</si>
  <si>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</si>
  <si>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</si>
  <si>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charset val="204"/>
      </rPr>
      <t>(головний розпорядник)</t>
    </r>
  </si>
  <si>
    <t>090412</t>
  </si>
  <si>
    <t>090802</t>
  </si>
  <si>
    <t>120201</t>
  </si>
  <si>
    <t>210105</t>
  </si>
  <si>
    <t>250404</t>
  </si>
  <si>
    <t>Інша субвенція із сільських бюджетів та бюджету Н-Сіверської міської ОТГ</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</si>
  <si>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</si>
  <si>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</si>
  <si>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</si>
  <si>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</si>
  <si>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</si>
  <si>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</si>
  <si>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</si>
  <si>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у т.ч. за рахунок іншої субвенції місцевим бюджетам для фінансування видатків на виконання доручень виборців депутатами обласної ради</t>
  </si>
  <si>
    <t>у т.ч.за рахунок іншої субвенції з міста</t>
  </si>
  <si>
    <t>0217363</t>
  </si>
  <si>
    <t>7363</t>
  </si>
  <si>
    <t>Виконання інвестиційних проектів в рамках здійснення заходів щодо соціально-економічного розвитку окремих територій</t>
  </si>
  <si>
    <t>7360</t>
  </si>
  <si>
    <t xml:space="preserve">Виконання інвестиційних проектів </t>
  </si>
  <si>
    <t>Житлово-комунальне господарство</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</si>
  <si>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</si>
  <si>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</si>
  <si>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</si>
  <si>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6000</t>
  </si>
  <si>
    <t>Програми в галузі сільського господарства, лісового господарства, рибальства та мисливства</t>
  </si>
  <si>
    <t>080101</t>
  </si>
  <si>
    <t>Охорона здоров'я</t>
  </si>
  <si>
    <t xml:space="preserve"> на виконання програм соціально-економічного розвитку регіонів</t>
  </si>
  <si>
    <t>0216082</t>
  </si>
  <si>
    <t>6082</t>
  </si>
  <si>
    <t>0610</t>
  </si>
  <si>
    <t>Придбання житла для окремих категорій населення відповідно до законодавства</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</si>
  <si>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</si>
  <si>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</si>
  <si>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Соціальний захист та соціальне забезпечення</t>
  </si>
  <si>
    <t>091107</t>
  </si>
  <si>
    <t>12000</t>
  </si>
  <si>
    <t>130000</t>
  </si>
  <si>
    <t>Фізична культура і спорт</t>
  </si>
  <si>
    <t>130102</t>
  </si>
  <si>
    <t>150000</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</si>
  <si>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</si>
  <si>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</si>
  <si>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</si>
  <si>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</si>
  <si>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</si>
  <si>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</si>
  <si>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</si>
  <si>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</si>
  <si>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</si>
  <si>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</si>
  <si>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</si>
  <si>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</si>
  <si>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</si>
  <si>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</si>
  <si>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</si>
  <si>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</si>
  <si>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</si>
  <si>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</si>
  <si>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</si>
  <si>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</si>
  <si>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</si>
  <si>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</si>
  <si>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</si>
  <si>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</si>
  <si>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</si>
  <si>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</si>
  <si>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</si>
  <si>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</si>
  <si>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</si>
  <si>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</si>
  <si>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</si>
  <si>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</si>
  <si>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</si>
  <si>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</si>
  <si>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</si>
  <si>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</si>
  <si>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</si>
  <si>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</si>
  <si>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</si>
  <si>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</si>
  <si>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</si>
  <si>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</si>
  <si>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</si>
  <si>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</si>
  <si>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</si>
  <si>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</si>
  <si>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</si>
  <si>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</si>
  <si>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</si>
  <si>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</si>
  <si>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</si>
  <si>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</si>
  <si>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</si>
  <si>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</si>
  <si>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</si>
  <si>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</si>
  <si>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</si>
  <si>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0217110</t>
  </si>
  <si>
    <t xml:space="preserve">Кредитування районного бюджету  у 2020 році 
</t>
  </si>
  <si>
    <t xml:space="preserve"> у тому числі бюджет розвитку</t>
  </si>
  <si>
    <t>Розподіл коштів бюджету розвитку  на здійснення заходів із будівництва, реконструкції і реставрації об'єктів виробничої, комунікаційноїт та соціальної інраструктури за об'єктами у 2020 році</t>
  </si>
  <si>
    <t>Найменування об’єкта  будівництва/ виж будівельних робіт, у тому числі проектні роботи, тощо</t>
  </si>
  <si>
    <t>Загальна тривалість будівництваа(рік початку і завершення)</t>
  </si>
  <si>
    <t>Загальна вартість будівництва, гривень</t>
  </si>
  <si>
    <t>Рівень виконання робіт на початок бюджетного періоду,%</t>
  </si>
  <si>
    <t xml:space="preserve"> Обсяг видатків бюджету розвитку, які спрямовуються на будівництво об'єкта у бюджетному періоді ,     гривень</t>
  </si>
  <si>
    <t xml:space="preserve">Рівень  готовності об'єкта на кінець бюджетного періоду,% </t>
  </si>
  <si>
    <t>Населення на 01.01.2019 року           (чол)</t>
  </si>
  <si>
    <t>Прикріплене населення до клубних закладів на 01.01.2019 року                    (чол),Ni</t>
  </si>
  <si>
    <t>Діти від 0 до 6 років станом на 01.01.2019 року (чол),Di</t>
  </si>
  <si>
    <t>де Hod - фінансовий норматив бюджетної  забезпеченості на одну дитину дошкільного віку( 13775грн,збільшений у порівнянні з минулим роком на13,0%);</t>
  </si>
  <si>
    <t>Hk - фінансовий норматив бюджетної забезпеченості на культуру (262,327 грн, збільшенийу порівнянні з минулим роком на13,0%);</t>
  </si>
  <si>
    <t>(код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</si>
  <si>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</si>
  <si>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 Н-Сіверська міська ОТГ</t>
  </si>
  <si>
    <t>у т.ч. за рахунок субвенції на надання державної підтримки особам з особливими потребами</t>
  </si>
  <si>
    <r>
      <t>РОЗПОДІЛ</t>
    </r>
    <r>
      <rPr>
        <b/>
        <sz val="14"/>
        <color indexed="8"/>
        <rFont val="Times New Roman"/>
        <family val="1"/>
        <charset val="204"/>
      </rPr>
      <t xml:space="preserve">
видатків районного бюджету  на 2020 рік</t>
    </r>
  </si>
  <si>
    <t>з них: видатки за рахунок коштів, що передаються із загального фонду до бюджет розвитку (спеціального фонду)</t>
  </si>
  <si>
    <t>Найменування згідно з Класифікацією фінансування бюджету</t>
  </si>
  <si>
    <t>Фінансування за типом кредитора</t>
  </si>
  <si>
    <t>Внутрішнє фінансування</t>
  </si>
  <si>
    <t>Фінансування за типом боргового зобов'язання</t>
  </si>
  <si>
    <t>Фінансування за активними операціями</t>
  </si>
  <si>
    <t xml:space="preserve">Зміни обсягів бюджетних  коштів </t>
  </si>
  <si>
    <t>Програма про надання матеріальної допомоги громадянам Новгород-Сіверського району депутатами районної ради у 2020 році</t>
  </si>
  <si>
    <t>Рішення районної ради від 22 листопада 2019 року №531</t>
  </si>
  <si>
    <t>Програма  розвитку місцевого самоврядування у Новгород-Сіверському районі на 2020 рік</t>
  </si>
  <si>
    <t>Рішення районної ради від 22 листопада 2019 року №530</t>
  </si>
  <si>
    <t>Програма відшкодування з районного бюджету депутатам районної ради витрат, пов'язаних з депутатською діяльністю на 2020 рік</t>
  </si>
  <si>
    <t>Рішення районної ради від 22 листопада 2019 року №532</t>
  </si>
  <si>
    <t>Рішення районної ради від 21 грудня 2018 року №407</t>
  </si>
  <si>
    <t>Програма забезпечення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</si>
  <si>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22 листопада 2019 року №527</t>
  </si>
  <si>
    <t>Програма  соціальної підтримки учасників антитерористичної операції , операції Об'єднаних сил, членів їх сімей, бійців-добровольців у Новгород-Сіверському районі на 2020-2021 роки</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</si>
  <si>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2020 рік</t>
  </si>
  <si>
    <t xml:space="preserve">Програма організації харчування в закладах освіти Новгород-Сіверського району на 2020 рік
</t>
  </si>
  <si>
    <t>Рішення районної ради від 22 листопада 2019 року №523</t>
  </si>
  <si>
    <t xml:space="preserve">Районна Програма боротьби з онкологічними захворюваннями 
на 2017-2021 роки
</t>
  </si>
  <si>
    <t>Рішення районної ради від 24 травня 2019 року №457</t>
  </si>
  <si>
    <t>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2020-2021 роки</t>
  </si>
  <si>
    <t>Рішення районної ради від 22листопада 2019 року №516</t>
  </si>
  <si>
    <t>Районна Програма забезпечення дітей з інвалідністю технічними та іншими засобами, дітей віком до 1 року, народжених ВІЛ-інфікованими матерями,молочними сумішами на 2019-2021 роки</t>
  </si>
  <si>
    <t>Фінансування  районного бюджету на 2020 рік</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</si>
  <si>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</si>
  <si>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</si>
  <si>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 xml:space="preserve"> Новгород-Сіверського району на 2020 рік</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</si>
  <si>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</si>
  <si>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</si>
  <si>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</si>
  <si>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</si>
  <si>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</si>
  <si>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</si>
  <si>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</si>
  <si>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</si>
  <si>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</si>
  <si>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Зміни до додатку 7 до рішення районної ради від 20 грудня 2019 року № 552 «Про  районний бюджет на 2020 рік»</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</si>
  <si>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</si>
  <si>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</si>
  <si>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</si>
  <si>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</si>
  <si>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</si>
  <si>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</si>
  <si>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</si>
  <si>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</si>
  <si>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</si>
  <si>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</si>
  <si>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</si>
  <si>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</si>
  <si>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</si>
  <si>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</si>
  <si>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</si>
  <si>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</si>
  <si>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</si>
  <si>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</si>
  <si>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</si>
  <si>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</si>
  <si>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</si>
  <si>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</si>
  <si>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</si>
  <si>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</si>
  <si>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</si>
  <si>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</si>
  <si>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</si>
  <si>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</si>
  <si>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</si>
  <si>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</si>
  <si>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</si>
  <si>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</si>
  <si>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</si>
  <si>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</si>
  <si>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</si>
  <si>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</si>
  <si>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</si>
  <si>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</si>
  <si>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</si>
  <si>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Районна програма розвитку малого і середнього підприємництва на 2017-2020 роки</t>
  </si>
  <si>
    <t>Обласний бюджет Чернігівської області</t>
  </si>
  <si>
    <t>Державний бюджет</t>
  </si>
  <si>
    <t xml:space="preserve">Освітня субвенція </t>
  </si>
  <si>
    <t xml:space="preserve">Медична субвенція </t>
  </si>
  <si>
    <t xml:space="preserve">на здійснення переданих видатків у сфері охорони здоров'я за рахунок коштів медичної субвенції </t>
  </si>
  <si>
    <t>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</si>
  <si>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</si>
  <si>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у тому числі:</t>
  </si>
  <si>
    <t>на надання пільг на медичне обслуговування громадян, які постраждали внаслідок Чорнобильської катастрофи</t>
  </si>
  <si>
    <t xml:space="preserve"> на поховання учасників бойових дій та інвалідів війни</t>
  </si>
  <si>
    <t xml:space="preserve"> на виконання заходів Програми передачі нетелей багатодітним сім'ям, які проживають у сільській місцевості Чернігівської області</t>
  </si>
  <si>
    <t>Інша субвенція</t>
  </si>
  <si>
    <t xml:space="preserve">Інша дотація </t>
  </si>
  <si>
    <r>
      <t xml:space="preserve">Зміни до додатку 5 до рішення районної ради від 20 грудня 2019 року </t>
    </r>
    <r>
      <rPr>
        <b/>
        <sz val="20"/>
        <color indexed="8"/>
        <rFont val="Arial"/>
        <family val="2"/>
        <charset val="204"/>
      </rPr>
      <t>«</t>
    </r>
    <r>
      <rPr>
        <b/>
        <sz val="20"/>
        <color indexed="8"/>
        <rFont val="Times New Roman Cyr"/>
        <charset val="204"/>
      </rPr>
      <t>Про районний бюджет на 2020 рік</t>
    </r>
    <r>
      <rPr>
        <b/>
        <sz val="20"/>
        <color indexed="8"/>
        <rFont val="Arial"/>
        <family val="2"/>
        <charset val="204"/>
      </rPr>
      <t>»</t>
    </r>
    <r>
      <rPr>
        <b/>
        <sz val="20"/>
        <color indexed="8"/>
        <rFont val="Times New Roman Cyr"/>
        <charset val="204"/>
      </rPr>
      <t xml:space="preserve">                                                                                  Показники міжбюджетних трансфертів між районним бюджетом та іншими бюджетами на 2020 рік                                                               </t>
    </r>
  </si>
  <si>
    <t xml:space="preserve">              Зміни до додатку 6 до рішення районної ради від 20 грудня 2019 року № 552 «Про  районний бюджет на 2020 рік»</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</si>
  <si>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</si>
  <si>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</si>
  <si>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</si>
  <si>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</si>
  <si>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</si>
  <si>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</si>
  <si>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</si>
  <si>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</si>
  <si>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</si>
  <si>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</si>
  <si>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</si>
  <si>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</si>
  <si>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</si>
  <si>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</si>
  <si>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</si>
  <si>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</si>
  <si>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</si>
  <si>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</si>
  <si>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</si>
  <si>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</si>
  <si>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</si>
  <si>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</si>
  <si>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</si>
  <si>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</si>
  <si>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</si>
  <si>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</si>
  <si>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</si>
  <si>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</si>
  <si>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</si>
  <si>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</si>
  <si>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</si>
  <si>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</si>
  <si>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</si>
  <si>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</si>
  <si>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</si>
  <si>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</si>
  <si>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</si>
  <si>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</si>
  <si>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</si>
  <si>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</si>
  <si>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</si>
  <si>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</si>
  <si>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</si>
  <si>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</si>
  <si>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</si>
  <si>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</si>
  <si>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</si>
  <si>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</si>
  <si>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обласного бюджету на здійснення підтримки окремих закладів та заходів у системі охорони здоров'я за рахунок відповідної субвенції з державного бюджету</t>
  </si>
  <si>
    <t>0216080</t>
  </si>
  <si>
    <t>6080</t>
  </si>
  <si>
    <t>Реалізація державних та місцевих житлових програм</t>
  </si>
  <si>
    <t>Пидбання житла для окремих категорій населення відповідно до законодавства</t>
  </si>
  <si>
    <t>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</si>
  <si>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8710</t>
  </si>
  <si>
    <t>Резервний фонд місцевого бюджету</t>
  </si>
  <si>
    <t>3718710</t>
  </si>
  <si>
    <t xml:space="preserve">           Зміни до додатку 8 до рішення районної ради від 20 грудня 2019 року № 552 «Про  районний бюджет на 2020 рік»</t>
  </si>
  <si>
    <t>на здійснення підтримки окремих закладів та заходів у системі охорони здоров'я за рахунок відповідної субвенції з державного бюджету</t>
  </si>
  <si>
    <t>на виконання доручень виборців депутатами обласної ради</t>
  </si>
  <si>
    <r>
      <t xml:space="preserve">Програма надання пільг хворим з хронічною нирковою недостатністю, які отримують програмний гемодіаліз у Комунальному некомерційному підприємстві  </t>
    </r>
    <r>
      <rPr>
        <sz val="12"/>
        <color indexed="8"/>
        <rFont val="Arial Cyr"/>
        <charset val="204"/>
      </rPr>
      <t>«</t>
    </r>
    <r>
      <rPr>
        <sz val="12"/>
        <color indexed="8"/>
        <rFont val="Times New Roman"/>
        <family val="1"/>
        <charset val="204"/>
      </rPr>
      <t>Чернігівська обласна  лікарня</t>
    </r>
    <r>
      <rPr>
        <sz val="12"/>
        <color indexed="8"/>
        <rFont val="Arial"/>
        <family val="2"/>
        <charset val="204"/>
      </rPr>
      <t>»</t>
    </r>
    <r>
      <rPr>
        <sz val="12"/>
        <color indexed="8"/>
        <rFont val="Times New Roman"/>
        <family val="1"/>
        <charset val="204"/>
      </rPr>
      <t xml:space="preserve"> Чернігівської обласної ради та проживають у Новгород-Сіверському районі Чернігівської області, на 2020 рік</t>
    </r>
  </si>
  <si>
    <r>
      <t>Програма надання шефської допомоги відділу прикордонної служби Грем'яч</t>
    </r>
    <r>
      <rPr>
        <sz val="12"/>
        <color indexed="8"/>
        <rFont val="Arial"/>
        <family val="2"/>
        <charset val="204"/>
      </rPr>
      <t>»</t>
    </r>
    <r>
      <rPr>
        <sz val="12"/>
        <color indexed="8"/>
        <rFont val="Times New Roman"/>
        <family val="1"/>
        <charset val="204"/>
      </rPr>
      <t xml:space="preserve"> Чернігівського прикордонного загону на 2020 рік</t>
    </r>
  </si>
  <si>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</si>
  <si>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</si>
  <si>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</si>
  <si>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</si>
  <si>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</si>
  <si>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</si>
  <si>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</si>
  <si>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</si>
  <si>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</si>
  <si>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</si>
  <si>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</si>
  <si>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</si>
  <si>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</si>
  <si>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</si>
  <si>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</si>
  <si>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</si>
  <si>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</si>
  <si>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</si>
  <si>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</si>
  <si>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</si>
  <si>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</si>
  <si>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</si>
  <si>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charset val="204"/>
      </rPr>
      <t>i</t>
    </r>
    <r>
      <rPr>
        <sz val="11"/>
        <rFont val="Times New Roman"/>
        <family val="1"/>
        <charset val="204"/>
      </rPr>
      <t>),  дорівнює сумі розрахункових показників за основними видами видатків цього бюджету:</t>
    </r>
  </si>
  <si>
    <r>
      <t>V</t>
    </r>
    <r>
      <rPr>
        <vertAlign val="subscript"/>
        <sz val="11"/>
        <rFont val="Times New Roman"/>
        <family val="1"/>
        <charset val="204"/>
      </rPr>
      <t>i</t>
    </r>
    <r>
      <rPr>
        <sz val="11"/>
        <rFont val="Times New Roman"/>
        <family val="1"/>
        <charset val="204"/>
      </rPr>
      <t xml:space="preserve"> =  V</t>
    </r>
    <r>
      <rPr>
        <vertAlign val="subscript"/>
        <sz val="11"/>
        <rFont val="Times New Roman"/>
        <family val="1"/>
        <charset val="204"/>
      </rPr>
      <t>oi</t>
    </r>
    <r>
      <rPr>
        <sz val="11"/>
        <rFont val="Times New Roman"/>
        <family val="1"/>
        <charset val="204"/>
      </rPr>
      <t xml:space="preserve"> + V</t>
    </r>
    <r>
      <rPr>
        <vertAlign val="subscript"/>
        <sz val="11"/>
        <rFont val="Times New Roman"/>
        <family val="1"/>
        <charset val="204"/>
      </rPr>
      <t>ki</t>
    </r>
    <r>
      <rPr>
        <i/>
        <vertAlign val="subscript"/>
        <sz val="11"/>
        <rFont val="Times New Roman"/>
        <family val="1"/>
        <charset val="204"/>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</si>
  <si>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</si>
  <si>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charset val="204"/>
      </rPr>
      <t>oi</t>
    </r>
    <r>
      <rPr>
        <sz val="11"/>
        <rFont val="Times New Roman"/>
        <family val="1"/>
        <charset val="204"/>
      </rPr>
      <t xml:space="preserve">), визначається за такою формулою: </t>
    </r>
  </si>
  <si>
    <r>
      <t>V</t>
    </r>
    <r>
      <rPr>
        <vertAlign val="subscript"/>
        <sz val="11"/>
        <rFont val="Times New Roman"/>
        <family val="1"/>
        <charset val="204"/>
      </rPr>
      <t>oi</t>
    </r>
    <r>
      <rPr>
        <sz val="11"/>
        <rFont val="Times New Roman"/>
        <family val="1"/>
        <charset val="204"/>
      </rPr>
      <t xml:space="preserve"> =Ti*Hod+(Gi*Kog), </t>
    </r>
  </si>
  <si>
    <t>Ti - кількість дітей, що відвідують дошкільний заклад;</t>
  </si>
  <si>
    <r>
      <t>K</t>
    </r>
    <r>
      <rPr>
        <vertAlign val="subscript"/>
        <sz val="11"/>
        <rFont val="Times New Roman"/>
        <family val="1"/>
        <charset val="204"/>
      </rPr>
      <t>og</t>
    </r>
    <r>
      <rPr>
        <sz val="11"/>
        <rFont val="Times New Roman"/>
        <family val="1"/>
        <charset val="204"/>
      </rPr>
      <t xml:space="preserve"> – коефіцієнт застосування впливу фактора кількості груп у дитячих садках = 0,1;</t>
    </r>
  </si>
  <si>
    <r>
      <t>G</t>
    </r>
    <r>
      <rPr>
        <vertAlign val="subscript"/>
        <sz val="11"/>
        <rFont val="Times New Roman"/>
        <family val="1"/>
        <charset val="204"/>
      </rPr>
      <t>i</t>
    </r>
    <r>
      <rPr>
        <sz val="11"/>
        <rFont val="Times New Roman"/>
        <family val="1"/>
        <charset val="204"/>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</si>
  <si>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</si>
  <si>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charset val="204"/>
      </rPr>
      <t>ki</t>
    </r>
    <r>
      <rPr>
        <sz val="11"/>
        <rFont val="Times New Roman"/>
        <family val="1"/>
        <charset val="204"/>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</si>
  <si>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</si>
  <si>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</si>
  <si>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</si>
  <si>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</si>
  <si>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</si>
  <si>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</si>
  <si>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</si>
  <si>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charset val="204"/>
      </rPr>
      <t>( 0,34 )</t>
    </r>
    <r>
      <rPr>
        <sz val="11"/>
        <rFont val="Times New Roman"/>
        <family val="1"/>
        <charset val="204"/>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</si>
  <si>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</si>
  <si>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</si>
  <si>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</si>
  <si>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</si>
  <si>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</si>
  <si>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</si>
  <si>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</si>
  <si>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</si>
  <si>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</si>
  <si>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</si>
  <si>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</si>
  <si>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</si>
  <si>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</si>
  <si>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</si>
  <si>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</si>
  <si>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</si>
  <si>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</si>
  <si>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</si>
  <si>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</si>
  <si>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</si>
  <si>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</si>
  <si>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</si>
  <si>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</si>
  <si>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</si>
  <si>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</si>
  <si>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</si>
  <si>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</si>
  <si>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</si>
  <si>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</si>
  <si>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</si>
  <si>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</si>
  <si>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</si>
  <si>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</si>
  <si>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</si>
  <si>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</si>
  <si>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</si>
  <si>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</si>
  <si>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</si>
  <si>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</si>
  <si>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</si>
  <si>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</si>
  <si>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3719770</t>
  </si>
  <si>
    <t>9770</t>
  </si>
  <si>
    <t xml:space="preserve">Інші  субвенції з місцевого бюджету </t>
  </si>
  <si>
    <t>Реконструкція  даху і приміщення Грем'яцької загальноосвітньої школи I-III ступенів</t>
  </si>
  <si>
    <t>Рішення районної ради від 20 грудня 2019 року №548</t>
  </si>
  <si>
    <t>Рішення районної ради від 22 листопада 2019 року №526</t>
  </si>
  <si>
    <t>Програма забезпечення препаратами інсуліну хворих на цукровий діабет,які проживають у Новгород-Сіверському районі, на 2020-2021 роки</t>
  </si>
  <si>
    <t>Рішення районної ради від 13 березня 2020 року</t>
  </si>
  <si>
    <r>
      <t xml:space="preserve">        Зміни до додатку 1 до рішення районної ради від 20 грудня 2019 року                                                                                          </t>
    </r>
    <r>
      <rPr>
        <b/>
        <sz val="16"/>
        <color indexed="8"/>
        <rFont val="Arial"/>
        <family val="2"/>
        <charset val="204"/>
      </rPr>
      <t>«</t>
    </r>
    <r>
      <rPr>
        <b/>
        <sz val="16"/>
        <color indexed="8"/>
        <rFont val="Times New Roman"/>
        <family val="1"/>
        <charset val="204"/>
      </rPr>
      <t>Про районний бюджет на 2020 рік</t>
    </r>
    <r>
      <rPr>
        <b/>
        <sz val="16"/>
        <color indexed="8"/>
        <rFont val="Arial"/>
        <family val="2"/>
        <charset val="204"/>
      </rPr>
      <t>»</t>
    </r>
    <r>
      <rPr>
        <b/>
        <sz val="16"/>
        <color indexed="8"/>
        <rFont val="Times New Roman"/>
        <family val="1"/>
        <charset val="204"/>
      </rPr>
      <t xml:space="preserve">                                                                                                       Доходи районного бюджету на 2020 рік</t>
    </r>
  </si>
  <si>
    <t xml:space="preserve">Додаток 5
 до рішення районної ради «Про внесення змін до рішення районної ради від 20 грудня 2019 року №552  «Про районний бюджет на 2020 рік» від    березня 2020 року №   </t>
  </si>
  <si>
    <t>грн</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</si>
  <si>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</si>
  <si>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</si>
  <si>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</si>
  <si>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</si>
  <si>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</si>
  <si>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</si>
  <si>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</si>
  <si>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</si>
  <si>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</si>
  <si>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</si>
  <si>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</si>
  <si>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</si>
  <si>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</si>
  <si>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</si>
  <si>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</si>
  <si>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</si>
  <si>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</si>
  <si>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</si>
  <si>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</si>
  <si>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</si>
  <si>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</si>
  <si>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</si>
  <si>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</si>
  <si>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</si>
  <si>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</si>
  <si>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</si>
  <si>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</si>
  <si>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</si>
  <si>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</si>
  <si>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</si>
  <si>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</si>
  <si>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</si>
  <si>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</si>
  <si>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</si>
  <si>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</si>
  <si>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</si>
  <si>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</si>
  <si>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</si>
  <si>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</si>
  <si>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</si>
  <si>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</si>
  <si>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</si>
  <si>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</si>
  <si>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</si>
  <si>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</si>
  <si>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</si>
  <si>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</si>
  <si>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</si>
  <si>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</si>
  <si>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</si>
  <si>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</si>
  <si>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</si>
  <si>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</si>
  <si>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</si>
  <si>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</si>
  <si>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</si>
  <si>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</si>
  <si>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</si>
  <si>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</si>
  <si>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</si>
  <si>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</si>
  <si>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</si>
  <si>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</si>
  <si>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</si>
  <si>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</si>
  <si>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</si>
  <si>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</si>
  <si>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</si>
  <si>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</si>
  <si>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</si>
  <si>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</si>
  <si>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</si>
  <si>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</si>
  <si>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</si>
  <si>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</si>
  <si>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</si>
  <si>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</si>
  <si>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</si>
  <si>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</si>
  <si>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</si>
  <si>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</si>
  <si>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</si>
  <si>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</si>
  <si>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</si>
  <si>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</si>
  <si>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</si>
  <si>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</si>
  <si>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</si>
  <si>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</si>
  <si>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</si>
  <si>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</si>
  <si>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</si>
  <si>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</si>
  <si>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</si>
  <si>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</si>
  <si>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</si>
  <si>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</si>
  <si>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</si>
  <si>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</si>
  <si>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</si>
  <si>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</si>
  <si>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</si>
  <si>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</si>
  <si>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</si>
  <si>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</si>
  <si>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</si>
  <si>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</si>
  <si>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</si>
  <si>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</si>
  <si>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</si>
  <si>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</si>
  <si>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</si>
  <si>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</si>
  <si>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</si>
  <si>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</si>
  <si>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</si>
  <si>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</si>
  <si>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</si>
  <si>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</si>
  <si>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</si>
  <si>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</si>
  <si>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</si>
  <si>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</si>
  <si>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</si>
  <si>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</si>
  <si>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</si>
  <si>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</si>
  <si>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</si>
  <si>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charset val="204"/>
      </rPr>
      <t>2</t>
    </r>
  </si>
  <si>
    <r>
      <t xml:space="preserve">Районна  рада </t>
    </r>
    <r>
      <rPr>
        <i/>
        <sz val="12"/>
        <color indexed="8"/>
        <rFont val="Times New Roman"/>
        <family val="1"/>
        <charset val="204"/>
      </rPr>
      <t>(відповідальний виконавець)</t>
    </r>
    <r>
      <rPr>
        <b/>
        <sz val="12"/>
        <color indexed="8"/>
        <rFont val="Times New Roman"/>
        <family val="1"/>
        <charset val="204"/>
      </rPr>
      <t xml:space="preserve"> </t>
    </r>
  </si>
  <si>
    <t>у т.ч. за рахунок залишку додаткової дотації</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</si>
  <si>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t>
  </si>
  <si>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</si>
  <si>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</si>
  <si>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</si>
  <si>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</si>
  <si>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</si>
  <si>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</si>
  <si>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</si>
  <si>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</si>
  <si>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</si>
  <si>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</si>
  <si>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</si>
  <si>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</si>
  <si>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</si>
  <si>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</si>
  <si>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</si>
  <si>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</si>
  <si>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</si>
  <si>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</si>
  <si>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</si>
  <si>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</si>
  <si>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</si>
  <si>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</si>
  <si>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</si>
  <si>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</si>
  <si>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</si>
  <si>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</si>
  <si>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</si>
  <si>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</si>
  <si>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</si>
  <si>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</si>
  <si>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</si>
  <si>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</si>
  <si>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</si>
  <si>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</si>
  <si>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</si>
  <si>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</si>
  <si>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0813230</t>
  </si>
  <si>
    <t>0218831</t>
  </si>
  <si>
    <t>0218832</t>
  </si>
  <si>
    <t>Додаткова дотація на здійснення переданих видатків з утримання закладів освіти та охорони здоров'я за рахунок відповідної дотації з державного бюджету</t>
  </si>
  <si>
    <t xml:space="preserve">Інша субвенція </t>
  </si>
  <si>
    <t>УСЬОГО</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</si>
  <si>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</si>
  <si>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</si>
  <si>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</si>
  <si>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</si>
  <si>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</si>
  <si>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</si>
  <si>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</si>
  <si>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</si>
  <si>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</si>
  <si>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</si>
  <si>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</si>
  <si>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</si>
  <si>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</si>
  <si>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</si>
  <si>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</si>
  <si>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</si>
  <si>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</si>
  <si>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</si>
  <si>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</si>
  <si>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</si>
  <si>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</si>
  <si>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</si>
  <si>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</si>
  <si>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</si>
  <si>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Програма підтримки розвитку вторинної медичної допомоги у Новгород-Сіверському районі Чернігівської області на 2020 рік</t>
  </si>
  <si>
    <t>Рішення районної ради від 22 листопада 2019 року № 514</t>
  </si>
  <si>
    <t>Рішення районної ради від 26 жовтня 2018 року № 384</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</si>
  <si>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</si>
  <si>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</si>
  <si>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</si>
  <si>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</si>
  <si>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</si>
  <si>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</si>
  <si>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</si>
  <si>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</si>
  <si>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</si>
  <si>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</si>
  <si>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</si>
  <si>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</si>
  <si>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</si>
  <si>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</si>
  <si>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</si>
  <si>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</si>
  <si>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</si>
  <si>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</si>
  <si>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</si>
  <si>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</si>
  <si>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</si>
  <si>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Плата за надання адміністративних послуг</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</si>
  <si>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</si>
  <si>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ут.ч.за рахунок іншої субвенції з міста</t>
  </si>
  <si>
    <t>0812144</t>
  </si>
  <si>
    <t>Зміни до додатку 3 до рішення районної ради від 20 грудня 2019 року № 552 «Про  районний бюджет на 2020 рік»</t>
  </si>
  <si>
    <t>Зміни до додатку 4 до рішення районної ради від 20 грудня 2019 року № 552 «Про  районний бюджет на 2020 рік»</t>
  </si>
  <si>
    <t xml:space="preserve">                                                      Розподіл витрат районного бюджету на реалізацію місцевих /регіональних програм у 2020 році
</t>
  </si>
  <si>
    <t>у т.ч. за рахунок  залишку субвенції на надання державної підтримки особам з особливими потребами</t>
  </si>
  <si>
    <t>у т.ч. за рахунок залишку медичної субвенції</t>
  </si>
  <si>
    <t>у т.ч. за рахунок  залишку освітньої субвенції</t>
  </si>
  <si>
    <t>0617321</t>
  </si>
  <si>
    <t>7321</t>
  </si>
  <si>
    <t>0443</t>
  </si>
  <si>
    <t>Будівництво освітніх установ та закладів</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</si>
  <si>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</si>
  <si>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Зміни до додатку 2 до рішення районної ради від 20 грудня 2019 року № 552       «Про районний бюджет на 2020 рік»</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</si>
  <si>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</si>
  <si>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</si>
  <si>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</si>
  <si>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</si>
  <si>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</si>
  <si>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</si>
  <si>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</si>
  <si>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</si>
  <si>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</si>
  <si>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</si>
  <si>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</si>
  <si>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Субвенції</t>
  </si>
  <si>
    <t>загального фонду на:</t>
  </si>
  <si>
    <t>Трансферти іншим бюджетам</t>
  </si>
  <si>
    <t>загального фонду</t>
  </si>
  <si>
    <t xml:space="preserve">Назва місцевого бюджету - одержувача/надавача міжбюджетного трансферту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</si>
  <si>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</si>
  <si>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</si>
  <si>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</si>
  <si>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</si>
  <si>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</si>
  <si>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</si>
  <si>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</si>
  <si>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</si>
  <si>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</si>
  <si>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</si>
  <si>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</si>
  <si>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</si>
  <si>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</si>
  <si>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</si>
  <si>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</si>
  <si>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</si>
  <si>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</si>
  <si>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</si>
  <si>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</si>
  <si>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</si>
  <si>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</si>
  <si>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0217100</t>
  </si>
  <si>
    <t>Сільське і лісове господарство.рибне господарство та мисливство</t>
  </si>
  <si>
    <t>3719150</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</si>
  <si>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</si>
  <si>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</si>
  <si>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</si>
  <si>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</si>
  <si>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</si>
  <si>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</si>
  <si>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</si>
  <si>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</si>
  <si>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</si>
  <si>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</si>
  <si>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</si>
  <si>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</si>
  <si>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</si>
  <si>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</si>
  <si>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</si>
  <si>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</si>
  <si>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</si>
  <si>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</si>
  <si>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</si>
  <si>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</si>
  <si>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</si>
  <si>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</si>
  <si>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</si>
  <si>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r>
      <t xml:space="preserve">Додаток  1                                                                                     до рішення  районної ради  </t>
    </r>
    <r>
      <rPr>
        <sz val="11"/>
        <color indexed="8"/>
        <rFont val="Arial"/>
        <family val="2"/>
        <charset val="204"/>
      </rPr>
      <t>«</t>
    </r>
    <r>
      <rPr>
        <sz val="11"/>
        <color indexed="8"/>
        <rFont val="Times New Roman"/>
        <family val="1"/>
        <charset val="204"/>
      </rPr>
      <t xml:space="preserve">Про внесення змін до  рішення районної ради від 20 грудня 2019 року № 552 </t>
    </r>
    <r>
      <rPr>
        <sz val="11"/>
        <color indexed="8"/>
        <rFont val="Arial"/>
        <family val="2"/>
        <charset val="204"/>
      </rPr>
      <t>«</t>
    </r>
    <r>
      <rPr>
        <sz val="11"/>
        <color indexed="8"/>
        <rFont val="Times New Roman"/>
        <family val="1"/>
        <charset val="204"/>
      </rPr>
      <t>Про районний бюджет  на 2020 рік</t>
    </r>
    <r>
      <rPr>
        <sz val="11"/>
        <color indexed="8"/>
        <rFont val="Arial"/>
        <family val="2"/>
        <charset val="204"/>
      </rPr>
      <t>»</t>
    </r>
    <r>
      <rPr>
        <sz val="11"/>
        <color indexed="8"/>
        <rFont val="Times New Roman"/>
        <family val="1"/>
        <charset val="204"/>
      </rPr>
      <t xml:space="preserve">                                                       від 18 вересня  2020 року №622 </t>
    </r>
  </si>
  <si>
    <t xml:space="preserve">Додаток  2                                                                                           до рішення районної ради «Про внесення змін до рішення районної ради від 20 грудня 2019 року №552  «Про  районний бюджет на 2020 рік» від 18 вересня 2020 року № 622                                                                                                                         
</t>
  </si>
  <si>
    <t xml:space="preserve">Додаток  3                                                                                                   до рішення районної ради «Про внесення змін до рішення районної ради від 20 грудня 2019 року №552  «Про  районний бюджет на 2020 рік»                                                від 18 вересня  2020 року № 622                                                                                                                          
</t>
  </si>
  <si>
    <r>
      <t xml:space="preserve"> Додаток  4
 до рішення районної ради «Про внесення змін до рішення районної ради від 20 грудня 2019 року №552  </t>
    </r>
    <r>
      <rPr>
        <sz val="12"/>
        <color indexed="8"/>
        <rFont val="Arial"/>
        <family val="2"/>
        <charset val="204"/>
      </rPr>
      <t>«</t>
    </r>
    <r>
      <rPr>
        <sz val="12"/>
        <color indexed="8"/>
        <rFont val="Times New Roman"/>
        <family val="1"/>
        <charset val="204"/>
      </rPr>
      <t>Про районний бюджет на 2020 рік</t>
    </r>
    <r>
      <rPr>
        <sz val="12"/>
        <color indexed="8"/>
        <rFont val="Arial"/>
        <family val="2"/>
        <charset val="204"/>
      </rPr>
      <t>»</t>
    </r>
    <r>
      <rPr>
        <sz val="12"/>
        <color indexed="8"/>
        <rFont val="Times New Roman"/>
        <family val="1"/>
        <charset val="204"/>
      </rPr>
      <t xml:space="preserve"> від 18 вересня 2020 року № 622</t>
    </r>
  </si>
  <si>
    <t xml:space="preserve">Додаток 5
 до рішення районної ради «Про внесення змін до рішення районної ради від 20 грудня 2019 року №552  «Про районний бюджет на 2020 рік» від  18 вересня 2020 року № 622  </t>
  </si>
  <si>
    <r>
      <t xml:space="preserve">Додаток 6
до рішення районної ради «Про внесення змін до рішення районної ради від 20 грудня 2019 року №552  </t>
    </r>
    <r>
      <rPr>
        <sz val="11"/>
        <color indexed="8"/>
        <rFont val="Arial"/>
        <family val="2"/>
        <charset val="204"/>
      </rPr>
      <t>«</t>
    </r>
    <r>
      <rPr>
        <sz val="11"/>
        <color indexed="8"/>
        <rFont val="Times New Roman"/>
        <family val="1"/>
        <charset val="204"/>
      </rPr>
      <t>Про  районний бюджет на 2020 рік</t>
    </r>
    <r>
      <rPr>
        <sz val="11"/>
        <color indexed="8"/>
        <rFont val="Arial"/>
        <family val="2"/>
        <charset val="204"/>
      </rPr>
      <t>»</t>
    </r>
    <r>
      <rPr>
        <sz val="11"/>
        <color indexed="8"/>
        <rFont val="Times New Roman"/>
        <family val="1"/>
        <charset val="204"/>
      </rPr>
      <t xml:space="preserve"> від 18  червня  2020 року №622</t>
    </r>
  </si>
  <si>
    <t xml:space="preserve">Додаток  7                                                                               до рішення районної ради «Про внесення змін до рішення районної ради від 20 грудня 2019 року №552  «Про  районний бюджет на 2020 рік» від 18 вересня 2020 року № 622                                                                                                                          
</t>
  </si>
  <si>
    <t>Додаток  8                                                                    до рішення районної ради «Про внесення змін до рішення районної ради від 20 грудня 2019 року №552 до рішення районної ради  «Про  районний бюджет на 2020 рік» від 18 вересня 2020 року №622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</si>
</sst>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_-#,##0&quot;р.&quot;;* \-#,##0&quot;р.&quot;;* _-&quot;-&quot;&quot;р.&quot;;@"/>
    <numFmt numFmtId="165" formatCode="#,##0.0"/>
    <numFmt numFmtId="166" formatCode="0.0"/>
    <numFmt numFmtId="167" formatCode="0.000"/>
  </numFmts>
  <fonts count="129" x14ac:knownFonts="1">
    <font>
      <sz val="10"/>
      <name val="Times New Roman"/>
      <charset val="204"/>
    </font>
    <font>
      <b/>
      <sz val="10"/>
      <name val="Arial"/>
      <charset val="204"/>
    </font>
    <font>
      <sz val="10"/>
      <name val="Times New Roman"/>
      <family val="1"/>
      <charset val="204"/>
    </font>
    <font>
      <sz val="8"/>
      <name val="Times New Roman"/>
      <family val="1"/>
      <charset val="204"/>
    </font>
    <font>
      <sz val="9"/>
      <name val="Times New Roman"/>
      <family val="1"/>
      <charset val="204"/>
    </font>
    <font>
      <i/>
      <sz val="10"/>
      <name val="Times New Roman"/>
      <family val="1"/>
      <charset val="204"/>
    </font>
    <font>
      <b/>
      <sz val="14"/>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b/>
      <sz val="10"/>
      <name val="Times New Roman"/>
      <family val="1"/>
      <charset val="204"/>
    </font>
    <font>
      <sz val="9"/>
      <name val="Times New Roman"/>
      <family val="1"/>
      <charset val="204"/>
    </font>
    <font>
      <sz val="10"/>
      <name val="Times New Roman"/>
      <family val="1"/>
      <charset val="204"/>
    </font>
    <font>
      <b/>
      <sz val="12"/>
      <name val="Times New Roman"/>
      <family val="1"/>
      <charset val="204"/>
    </font>
    <font>
      <i/>
      <sz val="10"/>
      <name val="Times New Roman"/>
      <family val="1"/>
      <charset val="204"/>
    </font>
    <font>
      <sz val="10"/>
      <name val="Helv"/>
      <charset val="204"/>
    </font>
    <font>
      <sz val="10"/>
      <name val="Arial Cyr"/>
      <charset val="204"/>
    </font>
    <font>
      <sz val="10"/>
      <name val="Courier New"/>
      <family val="3"/>
      <charset val="204"/>
    </font>
    <font>
      <b/>
      <sz val="10"/>
      <name val="Arial Cyr"/>
      <charset val="204"/>
    </font>
    <font>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10"/>
      <name val="Times New Roman CYR"/>
      <charset val="204"/>
    </font>
    <font>
      <sz val="11"/>
      <color indexed="8"/>
      <name val="Times New Roman"/>
      <family val="1"/>
      <charset val="204"/>
    </font>
    <font>
      <sz val="14"/>
      <name val="Times New Roman"/>
      <family val="1"/>
      <charset val="204"/>
    </font>
    <font>
      <b/>
      <sz val="11"/>
      <name val="Times New Roman"/>
      <family val="1"/>
      <charset val="204"/>
    </font>
    <font>
      <b/>
      <sz val="11"/>
      <color indexed="8"/>
      <name val="Times New Roman"/>
      <family val="1"/>
      <charset val="204"/>
    </font>
    <font>
      <sz val="12"/>
      <name val="Times New Roman"/>
      <family val="1"/>
      <charset val="204"/>
    </font>
    <font>
      <b/>
      <sz val="10"/>
      <color indexed="8"/>
      <name val="Times New Roman"/>
      <family val="1"/>
      <charset val="204"/>
    </font>
    <font>
      <sz val="10"/>
      <color indexed="8"/>
      <name val="Times New Roman"/>
      <family val="1"/>
      <charset val="204"/>
    </font>
    <font>
      <sz val="11"/>
      <name val="Times New Roman"/>
      <family val="1"/>
      <charset val="204"/>
    </font>
    <font>
      <i/>
      <sz val="10"/>
      <color indexed="8"/>
      <name val="Times New Roman"/>
      <family val="1"/>
      <charset val="204"/>
    </font>
    <font>
      <sz val="10"/>
      <color indexed="8"/>
      <name val="Arial"/>
      <family val="2"/>
      <charset val="204"/>
    </font>
    <font>
      <i/>
      <sz val="11"/>
      <name val="Times New Roman"/>
      <family val="1"/>
      <charset val="204"/>
    </font>
    <font>
      <sz val="8"/>
      <name val="Times New Roman"/>
      <family val="1"/>
      <charset val="204"/>
    </font>
    <font>
      <i/>
      <sz val="10"/>
      <color indexed="8"/>
      <name val="Times New Roman"/>
      <family val="1"/>
      <charset val="204"/>
    </font>
    <font>
      <b/>
      <i/>
      <sz val="11"/>
      <name val="Times New Roman"/>
      <family val="1"/>
      <charset val="204"/>
    </font>
    <font>
      <vertAlign val="superscript"/>
      <sz val="8"/>
      <name val="Times New Roman"/>
      <family val="1"/>
      <charset val="204"/>
    </font>
    <font>
      <b/>
      <vertAlign val="superscript"/>
      <sz val="10"/>
      <name val="Times New Roman"/>
      <family val="1"/>
      <charset val="204"/>
    </font>
    <font>
      <sz val="10"/>
      <color indexed="10"/>
      <name val="Times New Roman"/>
      <family val="1"/>
      <charset val="204"/>
    </font>
    <font>
      <sz val="10"/>
      <name val="Arial Cyr"/>
      <family val="2"/>
      <charset val="204"/>
    </font>
    <font>
      <b/>
      <sz val="9"/>
      <name val="Times New Roman"/>
      <family val="1"/>
      <charset val="204"/>
    </font>
    <font>
      <b/>
      <sz val="12"/>
      <color indexed="8"/>
      <name val="Times New Roman"/>
      <family val="1"/>
      <charset val="204"/>
    </font>
    <font>
      <b/>
      <sz val="14"/>
      <color indexed="8"/>
      <name val="Times New Roman"/>
      <family val="1"/>
      <charset val="204"/>
    </font>
    <font>
      <sz val="12"/>
      <name val="Times New Roman Cyr"/>
      <charset val="204"/>
    </font>
    <font>
      <sz val="12"/>
      <color indexed="8"/>
      <name val="Times New Roman"/>
      <family val="1"/>
      <charset val="204"/>
    </font>
    <font>
      <i/>
      <sz val="12"/>
      <name val="Times New Roman Cyr"/>
      <charset val="204"/>
    </font>
    <font>
      <sz val="14"/>
      <name val="Times New Roman CYR"/>
      <charset val="204"/>
    </font>
    <font>
      <b/>
      <sz val="13"/>
      <name val="Times New Roman"/>
      <family val="1"/>
      <charset val="204"/>
    </font>
    <font>
      <b/>
      <sz val="13"/>
      <color indexed="8"/>
      <name val="Times New Roman"/>
      <family val="1"/>
      <charset val="204"/>
    </font>
    <font>
      <b/>
      <sz val="13"/>
      <name val="Times New Roman"/>
      <family val="1"/>
      <charset val="204"/>
    </font>
    <font>
      <b/>
      <sz val="12"/>
      <name val="Times New Roman"/>
      <family val="1"/>
      <charset val="204"/>
    </font>
    <font>
      <sz val="12"/>
      <color indexed="8"/>
      <name val="Times New Roman"/>
      <family val="1"/>
      <charset val="204"/>
    </font>
    <font>
      <i/>
      <sz val="8"/>
      <name val="Times New Roman"/>
      <family val="1"/>
      <charset val="204"/>
    </font>
    <font>
      <sz val="11"/>
      <color indexed="8"/>
      <name val="Times New Roman"/>
      <family val="1"/>
      <charset val="204"/>
    </font>
    <font>
      <b/>
      <sz val="11"/>
      <color indexed="8"/>
      <name val="Times New Roman"/>
      <family val="1"/>
      <charset val="204"/>
    </font>
    <font>
      <b/>
      <i/>
      <sz val="10"/>
      <color indexed="8"/>
      <name val="Times New Roman"/>
      <family val="1"/>
      <charset val="204"/>
    </font>
    <font>
      <b/>
      <i/>
      <sz val="10"/>
      <name val="Times New Roman"/>
      <family val="1"/>
      <charset val="204"/>
    </font>
    <font>
      <sz val="10"/>
      <name val="Times New Roman"/>
      <family val="1"/>
      <charset val="204"/>
    </font>
    <font>
      <b/>
      <sz val="12"/>
      <name val="Times New Roman"/>
      <family val="1"/>
    </font>
    <font>
      <b/>
      <sz val="12"/>
      <color indexed="8"/>
      <name val="Times New Roman"/>
      <family val="1"/>
    </font>
    <font>
      <b/>
      <sz val="10"/>
      <name val="Times New Roman"/>
      <family val="1"/>
    </font>
    <font>
      <b/>
      <sz val="10"/>
      <color indexed="8"/>
      <name val="Times New Roman"/>
      <family val="1"/>
    </font>
    <font>
      <sz val="10"/>
      <color indexed="8"/>
      <name val="Times New Roman"/>
      <family val="1"/>
    </font>
    <font>
      <b/>
      <sz val="10"/>
      <color indexed="8"/>
      <name val="Arial Cyr"/>
      <family val="2"/>
      <charset val="204"/>
    </font>
    <font>
      <b/>
      <sz val="11"/>
      <color indexed="8"/>
      <name val="Times New Roman"/>
      <family val="1"/>
    </font>
    <font>
      <b/>
      <sz val="11"/>
      <name val="Times New Roman"/>
      <family val="1"/>
    </font>
    <font>
      <sz val="11"/>
      <color indexed="8"/>
      <name val="Times New Roman"/>
      <family val="1"/>
    </font>
    <font>
      <sz val="11"/>
      <name val="Times New Roman"/>
      <family val="1"/>
    </font>
    <font>
      <sz val="10"/>
      <color indexed="8"/>
      <name val="Times New Roman"/>
      <family val="1"/>
      <charset val="204"/>
    </font>
    <font>
      <i/>
      <vertAlign val="subscript"/>
      <sz val="11"/>
      <name val="Times New Roman"/>
      <family val="1"/>
      <charset val="204"/>
    </font>
    <font>
      <vertAlign val="subscript"/>
      <sz val="11"/>
      <name val="Times New Roman"/>
      <family val="1"/>
      <charset val="204"/>
    </font>
    <font>
      <sz val="13.5"/>
      <name val="Times New Roman"/>
      <family val="1"/>
      <charset val="204"/>
    </font>
    <font>
      <i/>
      <sz val="12"/>
      <name val="Times New Roman"/>
      <family val="1"/>
      <charset val="204"/>
    </font>
    <font>
      <sz val="10"/>
      <color indexed="9"/>
      <name val="Times New Roman"/>
      <family val="1"/>
      <charset val="204"/>
    </font>
    <font>
      <b/>
      <sz val="11"/>
      <color indexed="9"/>
      <name val="Times New Roman"/>
      <family val="1"/>
      <charset val="204"/>
    </font>
    <font>
      <sz val="11"/>
      <color indexed="9"/>
      <name val="Times New Roman"/>
      <family val="1"/>
      <charset val="204"/>
    </font>
    <font>
      <sz val="9"/>
      <color indexed="9"/>
      <name val="Times New Roman"/>
      <family val="1"/>
      <charset val="204"/>
    </font>
    <font>
      <b/>
      <sz val="10"/>
      <color indexed="9"/>
      <name val="Times New Roman"/>
      <family val="1"/>
      <charset val="204"/>
    </font>
    <font>
      <b/>
      <sz val="10"/>
      <color indexed="8"/>
      <name val="Arial Cyr"/>
      <charset val="204"/>
    </font>
    <font>
      <b/>
      <sz val="16"/>
      <color indexed="8"/>
      <name val="Times New Roman Cyr"/>
      <charset val="204"/>
    </font>
    <font>
      <b/>
      <sz val="14"/>
      <color indexed="8"/>
      <name val="Times New Roman Cyr"/>
      <family val="1"/>
      <charset val="204"/>
    </font>
    <font>
      <b/>
      <sz val="18"/>
      <color indexed="8"/>
      <name val="Times New Roman Cyr"/>
      <family val="1"/>
      <charset val="204"/>
    </font>
    <font>
      <sz val="8"/>
      <color indexed="8"/>
      <name val="Times New Roman"/>
      <family val="1"/>
      <charset val="204"/>
    </font>
    <font>
      <b/>
      <sz val="12"/>
      <color indexed="8"/>
      <name val="Times New Roman CYR"/>
    </font>
    <font>
      <sz val="9"/>
      <color indexed="8"/>
      <name val="Times New Roman"/>
      <family val="1"/>
      <charset val="204"/>
    </font>
    <font>
      <sz val="14"/>
      <color indexed="8"/>
      <name val="Times New Roman"/>
      <family val="1"/>
      <charset val="204"/>
    </font>
    <font>
      <sz val="10"/>
      <color indexed="8"/>
      <name val="Times New Roman"/>
      <family val="1"/>
      <charset val="204"/>
    </font>
    <font>
      <b/>
      <sz val="16"/>
      <color indexed="8"/>
      <name val="Times New Roman"/>
      <family val="1"/>
      <charset val="204"/>
    </font>
    <font>
      <b/>
      <sz val="18"/>
      <color indexed="8"/>
      <name val="Times New Roman"/>
      <family val="1"/>
      <charset val="204"/>
    </font>
    <font>
      <sz val="11"/>
      <color indexed="12"/>
      <name val="Times New Roman"/>
      <family val="1"/>
      <charset val="204"/>
    </font>
    <font>
      <b/>
      <vertAlign val="superscript"/>
      <sz val="10"/>
      <color indexed="8"/>
      <name val="Times New Roman"/>
      <family val="1"/>
      <charset val="204"/>
    </font>
    <font>
      <i/>
      <sz val="12"/>
      <color indexed="8"/>
      <name val="Times New Roman"/>
      <family val="1"/>
      <charset val="204"/>
    </font>
    <font>
      <sz val="12"/>
      <color indexed="12"/>
      <name val="Times New Roman"/>
      <family val="1"/>
      <charset val="204"/>
    </font>
    <font>
      <b/>
      <sz val="14"/>
      <name val="Times New Roman CYR"/>
      <charset val="204"/>
    </font>
    <font>
      <sz val="10"/>
      <color indexed="8"/>
      <name val="Times New Roman"/>
      <family val="1"/>
      <charset val="204"/>
    </font>
    <font>
      <u/>
      <sz val="10"/>
      <name val="Times New Roman"/>
      <family val="1"/>
      <charset val="204"/>
    </font>
    <font>
      <b/>
      <u/>
      <sz val="12"/>
      <name val="Times New Roman"/>
      <family val="1"/>
      <charset val="204"/>
    </font>
    <font>
      <b/>
      <u/>
      <sz val="10"/>
      <name val="Times New Roman"/>
      <family val="1"/>
      <charset val="204"/>
    </font>
    <font>
      <b/>
      <u/>
      <sz val="10"/>
      <color indexed="8"/>
      <name val="Times New Roman"/>
      <family val="1"/>
      <charset val="204"/>
    </font>
    <font>
      <sz val="12"/>
      <color indexed="8"/>
      <name val="Arial"/>
      <family val="2"/>
      <charset val="204"/>
    </font>
    <font>
      <b/>
      <u/>
      <sz val="12"/>
      <color indexed="8"/>
      <name val="Times New Roman"/>
      <family val="1"/>
      <charset val="204"/>
    </font>
    <font>
      <sz val="11"/>
      <color indexed="8"/>
      <name val="Arial"/>
      <family val="2"/>
      <charset val="204"/>
    </font>
    <font>
      <u/>
      <sz val="10"/>
      <color indexed="8"/>
      <name val="Times New Roman"/>
      <family val="1"/>
      <charset val="204"/>
    </font>
    <font>
      <u/>
      <sz val="8"/>
      <color indexed="8"/>
      <name val="Times New Roman"/>
      <family val="1"/>
      <charset val="204"/>
    </font>
    <font>
      <sz val="10"/>
      <name val="Times New Roman"/>
      <family val="1"/>
    </font>
    <font>
      <sz val="12"/>
      <name val="Times New Roman"/>
      <family val="1"/>
    </font>
    <font>
      <b/>
      <sz val="14"/>
      <name val="Times New Roman"/>
      <family val="1"/>
    </font>
    <font>
      <b/>
      <sz val="16"/>
      <color indexed="8"/>
      <name val="Arial"/>
      <family val="2"/>
      <charset val="204"/>
    </font>
    <font>
      <b/>
      <sz val="20"/>
      <color indexed="8"/>
      <name val="Times New Roman Cyr"/>
      <charset val="204"/>
    </font>
    <font>
      <b/>
      <sz val="20"/>
      <color indexed="8"/>
      <name val="Arial"/>
      <family val="2"/>
      <charset val="204"/>
    </font>
    <font>
      <b/>
      <i/>
      <sz val="16"/>
      <color indexed="8"/>
      <name val="Times New Roman"/>
      <family val="1"/>
      <charset val="204"/>
    </font>
    <font>
      <sz val="12"/>
      <color indexed="8"/>
      <name val="Arial Cyr"/>
      <charset val="204"/>
    </font>
    <font>
      <sz val="10"/>
      <color theme="1"/>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6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9"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9" fillId="20" borderId="1" applyNumberForma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47" fillId="0" borderId="0">
      <alignment vertical="top"/>
    </xf>
    <xf numFmtId="0" fontId="15" fillId="0" borderId="3" applyNumberFormat="0" applyFill="0" applyAlignment="0" applyProtection="0"/>
    <xf numFmtId="0" fontId="13" fillId="21" borderId="4"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9" fillId="0" borderId="0"/>
    <xf numFmtId="0" fontId="128" fillId="0" borderId="0"/>
    <xf numFmtId="0" fontId="29" fillId="0" borderId="0"/>
    <xf numFmtId="0" fontId="9" fillId="3" borderId="0" applyNumberFormat="0" applyBorder="0" applyAlignment="0" applyProtection="0"/>
    <xf numFmtId="0" fontId="14" fillId="0" borderId="0" applyNumberFormat="0" applyFill="0" applyBorder="0" applyAlignment="0" applyProtection="0"/>
    <xf numFmtId="0" fontId="17" fillId="23" borderId="5" applyNumberFormat="0" applyFont="0" applyAlignment="0" applyProtection="0"/>
    <xf numFmtId="0" fontId="22" fillId="0" borderId="6" applyNumberFormat="0" applyFill="0" applyAlignment="0" applyProtection="0"/>
    <xf numFmtId="0" fontId="28" fillId="0" borderId="0"/>
    <xf numFmtId="0" fontId="12" fillId="0" borderId="0" applyNumberFormat="0" applyFill="0" applyBorder="0" applyAlignment="0" applyProtection="0"/>
    <xf numFmtId="164" fontId="1" fillId="0" borderId="0" applyFont="0" applyFill="0" applyBorder="0" applyAlignment="0" applyProtection="0"/>
    <xf numFmtId="0" fontId="8" fillId="4" borderId="0" applyNumberFormat="0" applyBorder="0" applyAlignment="0" applyProtection="0"/>
  </cellStyleXfs>
  <cellXfs count="786">
    <xf numFmtId="0" fontId="0" fillId="0" borderId="0" xfId="0"/>
    <xf numFmtId="0" fontId="3" fillId="0" borderId="0" xfId="0" applyNumberFormat="1" applyFont="1" applyFill="1" applyAlignment="1" applyProtection="1">
      <alignment horizontal="center" vertical="center" wrapText="1"/>
    </xf>
    <xf numFmtId="0" fontId="2" fillId="0" borderId="0" xfId="0" applyNumberFormat="1" applyFont="1" applyFill="1" applyAlignment="1" applyProtection="1"/>
    <xf numFmtId="0" fontId="2" fillId="0" borderId="0" xfId="0" applyNumberFormat="1" applyFont="1" applyFill="1" applyAlignment="1" applyProtection="1">
      <alignment wrapText="1"/>
    </xf>
    <xf numFmtId="0" fontId="6" fillId="0" borderId="0" xfId="0" applyNumberFormat="1" applyFont="1" applyFill="1" applyAlignment="1" applyProtection="1">
      <alignment horizontal="center"/>
    </xf>
    <xf numFmtId="0" fontId="0" fillId="0" borderId="0" xfId="0" applyFill="1"/>
    <xf numFmtId="0" fontId="18" fillId="0" borderId="0" xfId="0" applyFont="1" applyFill="1"/>
    <xf numFmtId="0" fontId="18" fillId="0" borderId="0" xfId="0" applyNumberFormat="1" applyFont="1" applyFill="1" applyAlignment="1" applyProtection="1"/>
    <xf numFmtId="0" fontId="18" fillId="0" borderId="7" xfId="0" applyFont="1" applyFill="1" applyBorder="1" applyAlignment="1">
      <alignment horizontal="center"/>
    </xf>
    <xf numFmtId="0" fontId="7" fillId="0" borderId="0" xfId="0" applyNumberFormat="1" applyFont="1" applyFill="1" applyAlignment="1" applyProtection="1">
      <alignment horizontal="center"/>
    </xf>
    <xf numFmtId="0" fontId="18" fillId="0" borderId="0" xfId="0" applyFont="1" applyFill="1" applyAlignment="1">
      <alignment horizontal="center"/>
    </xf>
    <xf numFmtId="0" fontId="18" fillId="0" borderId="8" xfId="0" applyNumberFormat="1" applyFont="1" applyFill="1" applyBorder="1" applyAlignment="1" applyProtection="1"/>
    <xf numFmtId="0" fontId="18" fillId="0" borderId="9" xfId="0" applyNumberFormat="1" applyFont="1" applyFill="1" applyBorder="1" applyAlignment="1" applyProtection="1"/>
    <xf numFmtId="0" fontId="18" fillId="0" borderId="10" xfId="0" applyNumberFormat="1" applyFont="1" applyFill="1" applyBorder="1" applyAlignment="1" applyProtection="1"/>
    <xf numFmtId="0" fontId="7" fillId="0" borderId="7" xfId="0" applyNumberFormat="1" applyFont="1" applyFill="1" applyBorder="1" applyAlignment="1" applyProtection="1">
      <alignment horizontal="center" vertical="top"/>
    </xf>
    <xf numFmtId="0" fontId="0" fillId="0" borderId="0" xfId="0" applyFont="1"/>
    <xf numFmtId="0" fontId="0" fillId="24" borderId="0" xfId="0" applyFont="1" applyFill="1"/>
    <xf numFmtId="0" fontId="25" fillId="0" borderId="0" xfId="0" applyFont="1"/>
    <xf numFmtId="2" fontId="0" fillId="0" borderId="0" xfId="0" applyNumberFormat="1" applyFont="1"/>
    <xf numFmtId="0" fontId="37" fillId="0" borderId="0" xfId="0" applyNumberFormat="1" applyFont="1" applyFill="1" applyAlignment="1" applyProtection="1"/>
    <xf numFmtId="0" fontId="37" fillId="0" borderId="0" xfId="0" applyFont="1" applyFill="1"/>
    <xf numFmtId="0" fontId="37" fillId="0" borderId="0" xfId="0" applyFont="1" applyFill="1" applyAlignment="1">
      <alignment horizontal="center"/>
    </xf>
    <xf numFmtId="0" fontId="3" fillId="0" borderId="0" xfId="0" applyFont="1" applyFill="1" applyAlignment="1">
      <alignment horizontal="right"/>
    </xf>
    <xf numFmtId="0" fontId="37" fillId="0" borderId="8" xfId="0" applyNumberFormat="1" applyFont="1" applyFill="1" applyBorder="1" applyAlignment="1" applyProtection="1"/>
    <xf numFmtId="0" fontId="37" fillId="0" borderId="9" xfId="0" applyNumberFormat="1" applyFont="1" applyFill="1" applyBorder="1" applyAlignment="1" applyProtection="1"/>
    <xf numFmtId="0" fontId="24" fillId="0" borderId="0" xfId="0" applyNumberFormat="1" applyFont="1" applyFill="1" applyAlignment="1" applyProtection="1"/>
    <xf numFmtId="0" fontId="24" fillId="0" borderId="0" xfId="0" applyFont="1" applyFill="1"/>
    <xf numFmtId="0" fontId="2" fillId="0" borderId="0" xfId="0" applyFont="1" applyFill="1"/>
    <xf numFmtId="0" fontId="42" fillId="0" borderId="0" xfId="0" applyNumberFormat="1" applyFont="1" applyFill="1" applyAlignment="1" applyProtection="1"/>
    <xf numFmtId="0" fontId="42" fillId="0" borderId="0" xfId="0" applyFont="1" applyFill="1"/>
    <xf numFmtId="0" fontId="45" fillId="0" borderId="0" xfId="0" applyNumberFormat="1" applyFont="1" applyFill="1" applyAlignment="1" applyProtection="1"/>
    <xf numFmtId="0" fontId="45" fillId="0" borderId="0" xfId="0" applyFont="1" applyFill="1"/>
    <xf numFmtId="0" fontId="2" fillId="0" borderId="0" xfId="0" applyNumberFormat="1" applyFont="1" applyFill="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25" fillId="0" borderId="0" xfId="0" applyNumberFormat="1" applyFont="1" applyFill="1" applyAlignment="1" applyProtection="1">
      <alignment wrapText="1"/>
    </xf>
    <xf numFmtId="0" fontId="25" fillId="0" borderId="0" xfId="0" applyFont="1" applyFill="1" applyAlignment="1">
      <alignment wrapText="1"/>
    </xf>
    <xf numFmtId="0" fontId="23" fillId="0" borderId="11" xfId="0" applyNumberFormat="1" applyFont="1" applyFill="1" applyBorder="1" applyAlignment="1" applyProtection="1">
      <alignment horizontal="center" vertical="center" wrapText="1"/>
    </xf>
    <xf numFmtId="0" fontId="36" fillId="0" borderId="0" xfId="0" applyNumberFormat="1" applyFont="1" applyFill="1" applyAlignment="1" applyProtection="1">
      <alignment vertical="center" wrapText="1"/>
    </xf>
    <xf numFmtId="0" fontId="36" fillId="0" borderId="0" xfId="0" applyNumberFormat="1" applyFont="1" applyFill="1" applyAlignment="1" applyProtection="1">
      <alignment wrapText="1"/>
    </xf>
    <xf numFmtId="0" fontId="36" fillId="0" borderId="0" xfId="0" applyFont="1" applyFill="1" applyAlignment="1">
      <alignment wrapText="1"/>
    </xf>
    <xf numFmtId="0" fontId="49" fillId="0" borderId="7" xfId="0" applyNumberFormat="1" applyFont="1" applyFill="1" applyBorder="1" applyAlignment="1" applyProtection="1">
      <alignment vertical="center"/>
    </xf>
    <xf numFmtId="0" fontId="49" fillId="0" borderId="7" xfId="0" applyNumberFormat="1" applyFont="1" applyFill="1" applyBorder="1" applyAlignment="1" applyProtection="1">
      <alignment horizontal="right" vertical="center"/>
    </xf>
    <xf numFmtId="0" fontId="34" fillId="0" borderId="11" xfId="0" applyFont="1" applyBorder="1" applyAlignment="1">
      <alignment horizontal="center" vertical="center" wrapText="1"/>
    </xf>
    <xf numFmtId="0" fontId="34" fillId="0" borderId="11" xfId="0" applyFont="1" applyBorder="1" applyAlignment="1">
      <alignment horizontal="justify" vertical="center" wrapText="1"/>
    </xf>
    <xf numFmtId="165" fontId="43" fillId="0" borderId="11" xfId="48" applyNumberFormat="1" applyFont="1" applyBorder="1">
      <alignment vertical="top"/>
    </xf>
    <xf numFmtId="0" fontId="36" fillId="0" borderId="11" xfId="0" applyFont="1" applyBorder="1" applyAlignment="1">
      <alignment horizontal="center" vertical="center" wrapText="1"/>
    </xf>
    <xf numFmtId="0" fontId="36" fillId="0" borderId="11" xfId="0" applyFont="1" applyBorder="1" applyAlignment="1">
      <alignment vertical="center" wrapText="1"/>
    </xf>
    <xf numFmtId="165" fontId="44" fillId="0" borderId="11" xfId="48" applyNumberFormat="1" applyFont="1" applyBorder="1">
      <alignment vertical="top"/>
    </xf>
    <xf numFmtId="0" fontId="34" fillId="0" borderId="11" xfId="0" applyFont="1" applyBorder="1" applyAlignment="1">
      <alignment vertical="center" wrapText="1"/>
    </xf>
    <xf numFmtId="0" fontId="48" fillId="0" borderId="11" xfId="0" applyFont="1" applyBorder="1" applyAlignment="1">
      <alignment vertical="center" wrapText="1"/>
    </xf>
    <xf numFmtId="0" fontId="25" fillId="0" borderId="0" xfId="0" applyNumberFormat="1" applyFont="1" applyFill="1" applyAlignment="1" applyProtection="1"/>
    <xf numFmtId="0" fontId="33" fillId="0" borderId="7" xfId="0" applyNumberFormat="1" applyFont="1" applyFill="1" applyBorder="1" applyAlignment="1" applyProtection="1">
      <alignment horizontal="center"/>
    </xf>
    <xf numFmtId="0" fontId="25" fillId="0" borderId="7" xfId="0" applyFont="1" applyFill="1" applyBorder="1" applyAlignment="1">
      <alignment horizontal="center"/>
    </xf>
    <xf numFmtId="49" fontId="34" fillId="0" borderId="11" xfId="0" applyNumberFormat="1" applyFont="1" applyBorder="1" applyAlignment="1">
      <alignment horizontal="center" vertical="center" wrapText="1"/>
    </xf>
    <xf numFmtId="49" fontId="36" fillId="0" borderId="11" xfId="0" applyNumberFormat="1" applyFont="1" applyBorder="1" applyAlignment="1">
      <alignment horizontal="center" vertical="center" wrapText="1"/>
    </xf>
    <xf numFmtId="0" fontId="18" fillId="0" borderId="0" xfId="0" applyNumberFormat="1" applyFont="1" applyFill="1" applyBorder="1" applyAlignment="1" applyProtection="1"/>
    <xf numFmtId="0" fontId="32" fillId="0" borderId="0" xfId="0" applyFont="1"/>
    <xf numFmtId="0" fontId="33" fillId="0" borderId="0" xfId="0" applyNumberFormat="1" applyFont="1" applyFill="1" applyAlignment="1" applyProtection="1">
      <alignment horizontal="center" vertical="center" wrapText="1"/>
    </xf>
    <xf numFmtId="0" fontId="37" fillId="0" borderId="0" xfId="0" applyNumberFormat="1" applyFont="1" applyFill="1" applyBorder="1" applyAlignment="1" applyProtection="1"/>
    <xf numFmtId="0" fontId="18" fillId="0" borderId="0" xfId="0" applyFont="1" applyFill="1" applyBorder="1" applyAlignment="1">
      <alignment horizontal="center"/>
    </xf>
    <xf numFmtId="0" fontId="7" fillId="0" borderId="0" xfId="0" applyNumberFormat="1" applyFont="1" applyFill="1" applyBorder="1" applyAlignment="1" applyProtection="1">
      <alignment horizontal="center" vertical="top"/>
    </xf>
    <xf numFmtId="0" fontId="25" fillId="0" borderId="0" xfId="0" applyFont="1" applyFill="1"/>
    <xf numFmtId="0" fontId="34" fillId="0" borderId="11"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vertical="center" wrapText="1"/>
    </xf>
    <xf numFmtId="0" fontId="23" fillId="0" borderId="0" xfId="0" applyFont="1"/>
    <xf numFmtId="0" fontId="23" fillId="0" borderId="0" xfId="0" applyNumberFormat="1" applyFont="1" applyFill="1" applyAlignment="1" applyProtection="1"/>
    <xf numFmtId="49" fontId="34" fillId="25" borderId="11" xfId="0" applyNumberFormat="1" applyFont="1" applyFill="1" applyBorder="1" applyAlignment="1">
      <alignment horizontal="center" vertical="center" wrapText="1"/>
    </xf>
    <xf numFmtId="0" fontId="34" fillId="25" borderId="11" xfId="0" applyFont="1" applyFill="1" applyBorder="1" applyAlignment="1">
      <alignment horizontal="justify" vertical="center" wrapText="1"/>
    </xf>
    <xf numFmtId="0" fontId="36" fillId="0" borderId="11" xfId="0" applyFont="1" applyBorder="1" applyAlignment="1">
      <alignment horizontal="justify" vertical="center" wrapText="1"/>
    </xf>
    <xf numFmtId="0" fontId="36" fillId="25" borderId="11" xfId="0" applyFont="1" applyFill="1" applyBorder="1" applyAlignment="1">
      <alignment horizontal="center" vertical="center" wrapText="1"/>
    </xf>
    <xf numFmtId="49" fontId="36" fillId="25" borderId="11" xfId="0" applyNumberFormat="1" applyFont="1" applyFill="1" applyBorder="1" applyAlignment="1">
      <alignment horizontal="center" vertical="center" wrapText="1"/>
    </xf>
    <xf numFmtId="165" fontId="44" fillId="25" borderId="11" xfId="48" applyNumberFormat="1" applyFont="1" applyFill="1" applyBorder="1">
      <alignment vertical="top"/>
    </xf>
    <xf numFmtId="0" fontId="34" fillId="25" borderId="11" xfId="0" applyFont="1" applyFill="1" applyBorder="1" applyAlignment="1">
      <alignment horizontal="center" vertical="center" wrapText="1"/>
    </xf>
    <xf numFmtId="0" fontId="34" fillId="25" borderId="11" xfId="0" applyFont="1" applyFill="1" applyBorder="1" applyAlignment="1">
      <alignment vertical="center" wrapText="1"/>
    </xf>
    <xf numFmtId="165" fontId="4" fillId="25" borderId="11" xfId="0" applyNumberFormat="1" applyFont="1" applyFill="1" applyBorder="1" applyAlignment="1" applyProtection="1">
      <alignment vertical="top"/>
    </xf>
    <xf numFmtId="165" fontId="54" fillId="0" borderId="11" xfId="48" applyNumberFormat="1" applyFont="1" applyBorder="1" applyAlignment="1">
      <alignment vertical="top" wrapText="1"/>
    </xf>
    <xf numFmtId="165" fontId="54" fillId="25" borderId="11" xfId="48" applyNumberFormat="1" applyFont="1" applyFill="1" applyBorder="1" applyAlignment="1">
      <alignment vertical="top" wrapText="1"/>
    </xf>
    <xf numFmtId="0" fontId="23" fillId="0" borderId="0" xfId="0" applyFont="1" applyFill="1"/>
    <xf numFmtId="0" fontId="38" fillId="0" borderId="11" xfId="0" applyFont="1" applyBorder="1" applyAlignment="1">
      <alignment horizontal="justify" vertical="center" wrapText="1"/>
    </xf>
    <xf numFmtId="2" fontId="29" fillId="0" borderId="11" xfId="55" quotePrefix="1" applyNumberFormat="1" applyBorder="1" applyAlignment="1">
      <alignment vertical="center" wrapText="1"/>
    </xf>
    <xf numFmtId="2" fontId="29" fillId="0" borderId="11" xfId="55" applyNumberFormat="1" applyFont="1" applyBorder="1" applyAlignment="1">
      <alignment vertical="center" wrapText="1"/>
    </xf>
    <xf numFmtId="49" fontId="34" fillId="24" borderId="11" xfId="0" applyNumberFormat="1" applyFont="1" applyFill="1" applyBorder="1" applyAlignment="1">
      <alignment horizontal="center" vertical="center" wrapText="1"/>
    </xf>
    <xf numFmtId="0" fontId="34" fillId="24" borderId="11" xfId="0" applyFont="1" applyFill="1" applyBorder="1" applyAlignment="1">
      <alignment horizontal="justify" vertical="center" wrapText="1"/>
    </xf>
    <xf numFmtId="0" fontId="23" fillId="24" borderId="0" xfId="0" applyNumberFormat="1" applyFont="1" applyFill="1" applyAlignment="1" applyProtection="1">
      <alignment vertical="center"/>
    </xf>
    <xf numFmtId="0" fontId="23" fillId="24" borderId="0" xfId="0" applyFont="1" applyFill="1" applyAlignment="1">
      <alignment vertical="center"/>
    </xf>
    <xf numFmtId="0" fontId="34" fillId="24" borderId="11" xfId="0" applyFont="1" applyFill="1" applyBorder="1" applyAlignment="1">
      <alignment horizontal="center" vertical="center" wrapText="1"/>
    </xf>
    <xf numFmtId="0" fontId="23" fillId="24" borderId="0" xfId="0" applyNumberFormat="1" applyFont="1" applyFill="1" applyAlignment="1" applyProtection="1"/>
    <xf numFmtId="0" fontId="23" fillId="24" borderId="0" xfId="0" applyFont="1" applyFill="1"/>
    <xf numFmtId="0" fontId="34" fillId="0" borderId="0" xfId="0" applyNumberFormat="1" applyFont="1" applyFill="1" applyAlignment="1" applyProtection="1"/>
    <xf numFmtId="0" fontId="34" fillId="0" borderId="0" xfId="0" applyFont="1" applyFill="1"/>
    <xf numFmtId="3" fontId="43" fillId="25" borderId="11" xfId="48" applyNumberFormat="1" applyFont="1" applyFill="1" applyBorder="1" applyAlignment="1">
      <alignment horizontal="center" vertical="center"/>
    </xf>
    <xf numFmtId="3" fontId="43" fillId="0" borderId="11" xfId="48" applyNumberFormat="1" applyFont="1" applyBorder="1" applyAlignment="1">
      <alignment horizontal="center" vertical="center"/>
    </xf>
    <xf numFmtId="3" fontId="44" fillId="0" borderId="11" xfId="48" applyNumberFormat="1" applyFont="1" applyBorder="1" applyAlignment="1">
      <alignment horizontal="center" vertical="center"/>
    </xf>
    <xf numFmtId="3" fontId="23" fillId="25" borderId="11" xfId="0" applyNumberFormat="1" applyFont="1" applyFill="1" applyBorder="1" applyAlignment="1" applyProtection="1">
      <alignment horizontal="center" vertical="center"/>
    </xf>
    <xf numFmtId="0" fontId="26" fillId="0" borderId="0" xfId="0" applyNumberFormat="1" applyFont="1" applyFill="1" applyAlignment="1" applyProtection="1"/>
    <xf numFmtId="0" fontId="26" fillId="0" borderId="11" xfId="0" applyFont="1" applyBorder="1" applyAlignment="1">
      <alignment horizontal="center" vertical="center" wrapText="1"/>
    </xf>
    <xf numFmtId="0" fontId="36" fillId="0" borderId="11" xfId="0" applyNumberFormat="1" applyFont="1" applyFill="1" applyBorder="1" applyAlignment="1" applyProtection="1">
      <alignment horizontal="left" vertical="center" wrapText="1"/>
    </xf>
    <xf numFmtId="0" fontId="26" fillId="0" borderId="0" xfId="0" applyFont="1"/>
    <xf numFmtId="0" fontId="32" fillId="0" borderId="0" xfId="0" applyNumberFormat="1" applyFont="1" applyFill="1" applyAlignment="1" applyProtection="1"/>
    <xf numFmtId="0" fontId="61" fillId="0" borderId="12" xfId="0" applyNumberFormat="1" applyFont="1" applyFill="1" applyBorder="1" applyAlignment="1" applyProtection="1">
      <alignment horizontal="center" vertical="center" wrapText="1"/>
    </xf>
    <xf numFmtId="0" fontId="62" fillId="0" borderId="0" xfId="0" applyFont="1" applyFill="1"/>
    <xf numFmtId="0" fontId="32" fillId="0" borderId="11" xfId="0" applyFont="1" applyBorder="1" applyAlignment="1">
      <alignment horizontal="center" vertical="center" wrapText="1"/>
    </xf>
    <xf numFmtId="49" fontId="32" fillId="0" borderId="11" xfId="0" applyNumberFormat="1" applyFont="1" applyBorder="1" applyAlignment="1">
      <alignment horizontal="center" vertical="center" wrapText="1"/>
    </xf>
    <xf numFmtId="0" fontId="66" fillId="25" borderId="11" xfId="0" applyFont="1" applyFill="1" applyBorder="1" applyAlignment="1">
      <alignment horizontal="center" vertical="center" wrapText="1"/>
    </xf>
    <xf numFmtId="49" fontId="66" fillId="25" borderId="11" xfId="0" applyNumberFormat="1"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2" fillId="0" borderId="0" xfId="0" applyNumberFormat="1" applyFont="1" applyFill="1" applyAlignment="1" applyProtection="1">
      <alignment horizontal="center" vertical="center"/>
    </xf>
    <xf numFmtId="0" fontId="32" fillId="25" borderId="11" xfId="0" applyFont="1" applyFill="1" applyBorder="1" applyAlignment="1">
      <alignment horizontal="center" vertical="center" wrapText="1"/>
    </xf>
    <xf numFmtId="49" fontId="32" fillId="25" borderId="11" xfId="0" applyNumberFormat="1" applyFont="1" applyFill="1" applyBorder="1" applyAlignment="1">
      <alignment horizontal="center" vertical="center" wrapText="1"/>
    </xf>
    <xf numFmtId="165" fontId="60" fillId="25" borderId="11" xfId="48" applyNumberFormat="1" applyFont="1" applyFill="1" applyBorder="1" applyAlignment="1">
      <alignment horizontal="center" vertical="center"/>
    </xf>
    <xf numFmtId="0" fontId="32" fillId="0" borderId="0" xfId="0" applyFont="1" applyFill="1" applyAlignment="1">
      <alignment horizontal="center" vertical="center"/>
    </xf>
    <xf numFmtId="0" fontId="33" fillId="0" borderId="0" xfId="0" applyNumberFormat="1" applyFont="1" applyFill="1" applyAlignment="1" applyProtection="1">
      <alignment horizontal="center" vertical="center"/>
    </xf>
    <xf numFmtId="0" fontId="33" fillId="0" borderId="11" xfId="0" applyFont="1" applyBorder="1" applyAlignment="1">
      <alignment horizontal="center" vertical="center" wrapText="1"/>
    </xf>
    <xf numFmtId="0" fontId="33" fillId="0" borderId="0" xfId="0" applyFont="1" applyFill="1" applyAlignment="1">
      <alignment horizontal="center" vertical="center"/>
    </xf>
    <xf numFmtId="1" fontId="44" fillId="25" borderId="11" xfId="62" applyNumberFormat="1" applyFont="1" applyFill="1" applyBorder="1" applyAlignment="1">
      <alignment horizontal="center" vertical="top"/>
    </xf>
    <xf numFmtId="1" fontId="44" fillId="0" borderId="11" xfId="62" applyNumberFormat="1" applyFont="1" applyBorder="1" applyAlignment="1">
      <alignment horizontal="center" vertical="top"/>
    </xf>
    <xf numFmtId="1" fontId="43" fillId="0" borderId="11" xfId="62" applyNumberFormat="1" applyFont="1" applyBorder="1" applyAlignment="1">
      <alignment horizontal="center" vertical="top"/>
    </xf>
    <xf numFmtId="0" fontId="42" fillId="0" borderId="0" xfId="0" applyNumberFormat="1" applyFont="1" applyFill="1" applyAlignment="1" applyProtection="1">
      <alignment horizontal="center" vertical="center"/>
    </xf>
    <xf numFmtId="0" fontId="42" fillId="0" borderId="0" xfId="0" applyFont="1" applyFill="1" applyAlignment="1">
      <alignment horizontal="center" vertical="center"/>
    </xf>
    <xf numFmtId="165" fontId="60" fillId="0" borderId="11" xfId="48" applyNumberFormat="1" applyFont="1" applyBorder="1" applyAlignment="1">
      <alignment horizontal="center" vertical="center" wrapText="1"/>
    </xf>
    <xf numFmtId="165" fontId="60" fillId="0" borderId="11" xfId="48" applyNumberFormat="1" applyFont="1" applyBorder="1" applyAlignment="1">
      <alignment horizontal="center" vertical="center"/>
    </xf>
    <xf numFmtId="0" fontId="32" fillId="0" borderId="11" xfId="0" applyFont="1" applyBorder="1" applyAlignment="1">
      <alignment horizontal="left" vertical="center" wrapText="1"/>
    </xf>
    <xf numFmtId="3" fontId="43" fillId="25" borderId="11" xfId="48" applyNumberFormat="1" applyFont="1" applyFill="1" applyBorder="1" applyAlignment="1">
      <alignment horizontal="right" vertical="center"/>
    </xf>
    <xf numFmtId="3" fontId="43" fillId="24" borderId="11" xfId="48" applyNumberFormat="1" applyFont="1" applyFill="1" applyBorder="1" applyAlignment="1">
      <alignment horizontal="right" vertical="center"/>
    </xf>
    <xf numFmtId="3" fontId="44" fillId="24" borderId="11" xfId="48" applyNumberFormat="1" applyFont="1" applyFill="1" applyBorder="1" applyAlignment="1">
      <alignment horizontal="right" vertical="center"/>
    </xf>
    <xf numFmtId="3" fontId="43" fillId="0" borderId="11" xfId="48" applyNumberFormat="1" applyFont="1" applyBorder="1" applyAlignment="1">
      <alignment horizontal="right" vertical="center"/>
    </xf>
    <xf numFmtId="3" fontId="44" fillId="0" borderId="11" xfId="48" applyNumberFormat="1" applyFont="1" applyBorder="1" applyAlignment="1">
      <alignment horizontal="right" vertical="center"/>
    </xf>
    <xf numFmtId="3" fontId="44" fillId="25" borderId="11" xfId="48" applyNumberFormat="1" applyFont="1" applyFill="1" applyBorder="1" applyAlignment="1">
      <alignment horizontal="right" vertical="center"/>
    </xf>
    <xf numFmtId="3" fontId="56" fillId="24" borderId="11" xfId="0" applyNumberFormat="1" applyFont="1" applyFill="1" applyBorder="1" applyAlignment="1" applyProtection="1">
      <alignment horizontal="right" vertical="center"/>
    </xf>
    <xf numFmtId="0" fontId="34" fillId="26" borderId="11" xfId="0" applyFont="1" applyFill="1" applyBorder="1" applyAlignment="1">
      <alignment horizontal="center" vertical="center" wrapText="1"/>
    </xf>
    <xf numFmtId="49" fontId="34" fillId="26" borderId="11" xfId="0" applyNumberFormat="1" applyFont="1" applyFill="1" applyBorder="1" applyAlignment="1">
      <alignment horizontal="center" vertical="center" wrapText="1"/>
    </xf>
    <xf numFmtId="0" fontId="34" fillId="26" borderId="11" xfId="0" applyFont="1" applyFill="1" applyBorder="1" applyAlignment="1">
      <alignment horizontal="justify" vertical="center" wrapText="1"/>
    </xf>
    <xf numFmtId="3" fontId="41" fillId="26" borderId="11" xfId="0" applyNumberFormat="1" applyFont="1" applyFill="1" applyBorder="1" applyAlignment="1">
      <alignment horizontal="right" vertical="center"/>
    </xf>
    <xf numFmtId="3" fontId="41" fillId="26" borderId="11" xfId="48" applyNumberFormat="1" applyFont="1" applyFill="1" applyBorder="1" applyAlignment="1">
      <alignment horizontal="right" vertical="center"/>
    </xf>
    <xf numFmtId="0" fontId="3" fillId="0" borderId="0"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68" fillId="0" borderId="11" xfId="0" applyNumberFormat="1" applyFont="1" applyFill="1" applyBorder="1" applyAlignment="1" applyProtection="1">
      <alignment horizontal="center" vertical="center" wrapText="1"/>
    </xf>
    <xf numFmtId="0" fontId="3" fillId="0" borderId="0" xfId="0" applyFont="1" applyFill="1"/>
    <xf numFmtId="3" fontId="44" fillId="24" borderId="11" xfId="48" applyNumberFormat="1" applyFont="1" applyFill="1" applyBorder="1" applyAlignment="1">
      <alignment horizontal="center" vertical="center"/>
    </xf>
    <xf numFmtId="0" fontId="33" fillId="26" borderId="11" xfId="0" applyFont="1" applyFill="1" applyBorder="1" applyAlignment="1">
      <alignment horizontal="center" vertical="center" wrapText="1"/>
    </xf>
    <xf numFmtId="165" fontId="58" fillId="26" borderId="11" xfId="0" applyNumberFormat="1" applyFont="1" applyFill="1" applyBorder="1" applyAlignment="1">
      <alignment horizontal="center" vertical="center"/>
    </xf>
    <xf numFmtId="49" fontId="33" fillId="26" borderId="11" xfId="0" applyNumberFormat="1" applyFont="1" applyFill="1" applyBorder="1" applyAlignment="1">
      <alignment horizontal="center" vertical="center" wrapText="1"/>
    </xf>
    <xf numFmtId="2" fontId="32" fillId="0" borderId="11" xfId="55" quotePrefix="1" applyNumberFormat="1" applyFont="1" applyBorder="1" applyAlignment="1">
      <alignment vertical="center" wrapText="1"/>
    </xf>
    <xf numFmtId="3" fontId="44" fillId="25" borderId="11" xfId="48" applyNumberFormat="1" applyFont="1" applyFill="1" applyBorder="1">
      <alignment vertical="top"/>
    </xf>
    <xf numFmtId="3" fontId="44" fillId="0" borderId="11" xfId="48" applyNumberFormat="1" applyFont="1" applyBorder="1">
      <alignment vertical="top"/>
    </xf>
    <xf numFmtId="3" fontId="43" fillId="0" borderId="11" xfId="48" applyNumberFormat="1" applyFont="1" applyBorder="1">
      <alignment vertical="top"/>
    </xf>
    <xf numFmtId="0" fontId="40" fillId="0" borderId="11" xfId="0" applyFont="1" applyBorder="1" applyAlignment="1">
      <alignment horizontal="center" vertical="center" wrapText="1"/>
    </xf>
    <xf numFmtId="49" fontId="45" fillId="0" borderId="11" xfId="0" applyNumberFormat="1" applyFont="1" applyBorder="1" applyAlignment="1">
      <alignment horizontal="center" vertical="center" wrapText="1"/>
    </xf>
    <xf numFmtId="165" fontId="69" fillId="0" borderId="11" xfId="48" applyNumberFormat="1" applyFont="1" applyBorder="1" applyAlignment="1">
      <alignment vertical="top" wrapText="1"/>
    </xf>
    <xf numFmtId="3" fontId="69" fillId="0" borderId="11" xfId="48" applyNumberFormat="1" applyFont="1" applyBorder="1" applyAlignment="1">
      <alignment horizontal="center" vertical="center"/>
    </xf>
    <xf numFmtId="3" fontId="70" fillId="0" borderId="11" xfId="48" applyNumberFormat="1" applyFont="1" applyBorder="1" applyAlignment="1">
      <alignment horizontal="center" vertical="center"/>
    </xf>
    <xf numFmtId="0" fontId="36" fillId="0" borderId="0" xfId="0" applyNumberFormat="1" applyFont="1" applyFill="1" applyAlignment="1" applyProtection="1">
      <alignment horizontal="left" vertical="center" wrapText="1"/>
    </xf>
    <xf numFmtId="0" fontId="27" fillId="0" borderId="0" xfId="0" applyNumberFormat="1" applyFont="1" applyFill="1" applyAlignment="1" applyProtection="1"/>
    <xf numFmtId="0" fontId="51"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3" fontId="50" fillId="0" borderId="11" xfId="48" applyNumberFormat="1" applyFont="1" applyBorder="1" applyAlignment="1">
      <alignment horizontal="right" vertical="center"/>
    </xf>
    <xf numFmtId="3" fontId="71" fillId="0" borderId="11" xfId="48" applyNumberFormat="1" applyFont="1" applyBorder="1" applyAlignment="1">
      <alignment horizontal="right" vertical="center"/>
    </xf>
    <xf numFmtId="3" fontId="71" fillId="24" borderId="11" xfId="48" applyNumberFormat="1" applyFont="1" applyFill="1" applyBorder="1" applyAlignment="1">
      <alignment horizontal="right" vertical="center"/>
    </xf>
    <xf numFmtId="0" fontId="27" fillId="0" borderId="0" xfId="0" applyFont="1" applyFill="1"/>
    <xf numFmtId="3" fontId="46" fillId="0" borderId="11" xfId="48" applyNumberFormat="1" applyFont="1" applyBorder="1" applyAlignment="1">
      <alignment horizontal="right" vertical="center"/>
    </xf>
    <xf numFmtId="3" fontId="46" fillId="24" borderId="11" xfId="48" applyNumberFormat="1" applyFont="1" applyFill="1" applyBorder="1" applyAlignment="1">
      <alignment horizontal="right" vertical="center"/>
    </xf>
    <xf numFmtId="0" fontId="72" fillId="0" borderId="0" xfId="0" applyNumberFormat="1" applyFont="1" applyFill="1" applyAlignment="1" applyProtection="1"/>
    <xf numFmtId="49" fontId="51" fillId="0" borderId="11" xfId="0" applyNumberFormat="1" applyFont="1" applyBorder="1" applyAlignment="1">
      <alignment horizontal="center" vertical="center" wrapText="1"/>
    </xf>
    <xf numFmtId="0" fontId="72" fillId="0" borderId="0" xfId="0" applyFont="1" applyFill="1"/>
    <xf numFmtId="0" fontId="32"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73" fillId="0" borderId="0" xfId="0" applyNumberFormat="1" applyFont="1" applyFill="1" applyAlignment="1" applyProtection="1">
      <alignment horizontal="left" vertical="center"/>
    </xf>
    <xf numFmtId="0" fontId="73" fillId="0" borderId="0" xfId="0" applyFont="1" applyFill="1" applyAlignment="1">
      <alignment horizontal="left" vertical="center"/>
    </xf>
    <xf numFmtId="0" fontId="25" fillId="0" borderId="0" xfId="0" applyNumberFormat="1" applyFont="1" applyFill="1" applyAlignment="1" applyProtection="1">
      <alignment horizontal="left" vertical="center"/>
    </xf>
    <xf numFmtId="0" fontId="25" fillId="0" borderId="0" xfId="0" applyFont="1" applyFill="1" applyAlignment="1">
      <alignment horizontal="left" vertical="center"/>
    </xf>
    <xf numFmtId="0" fontId="44" fillId="0" borderId="0" xfId="0" applyNumberFormat="1" applyFont="1" applyFill="1" applyAlignment="1" applyProtection="1"/>
    <xf numFmtId="49" fontId="38" fillId="0" borderId="11" xfId="0" applyNumberFormat="1" applyFont="1" applyBorder="1" applyAlignment="1">
      <alignment horizontal="center" vertical="center" wrapText="1"/>
    </xf>
    <xf numFmtId="0" fontId="38" fillId="24" borderId="11" xfId="0" applyFont="1" applyFill="1" applyBorder="1" applyAlignment="1">
      <alignment horizontal="justify" vertical="center" wrapText="1"/>
    </xf>
    <xf numFmtId="0" fontId="44" fillId="24" borderId="0" xfId="0" applyNumberFormat="1" applyFont="1" applyFill="1" applyAlignment="1" applyProtection="1"/>
    <xf numFmtId="0" fontId="38" fillId="24" borderId="11" xfId="0" applyFont="1" applyFill="1" applyBorder="1" applyAlignment="1">
      <alignment horizontal="center" vertical="center" wrapText="1"/>
    </xf>
    <xf numFmtId="49" fontId="38" fillId="24" borderId="11" xfId="0" applyNumberFormat="1" applyFont="1" applyFill="1" applyBorder="1" applyAlignment="1">
      <alignment horizontal="center" vertical="center" wrapText="1"/>
    </xf>
    <xf numFmtId="3" fontId="43" fillId="24" borderId="11" xfId="48" applyNumberFormat="1" applyFont="1" applyFill="1" applyBorder="1" applyAlignment="1">
      <alignment horizontal="center" vertical="center"/>
    </xf>
    <xf numFmtId="0" fontId="44" fillId="24" borderId="0" xfId="0" applyFont="1" applyFill="1"/>
    <xf numFmtId="0" fontId="32" fillId="0" borderId="11" xfId="0" applyNumberFormat="1" applyFont="1" applyFill="1" applyBorder="1" applyAlignment="1" applyProtection="1">
      <alignment vertical="center" wrapText="1"/>
    </xf>
    <xf numFmtId="0" fontId="32" fillId="0" borderId="11" xfId="0" applyNumberFormat="1" applyFont="1" applyFill="1" applyBorder="1" applyAlignment="1" applyProtection="1">
      <alignment horizontal="left" vertical="center" wrapText="1"/>
    </xf>
    <xf numFmtId="0" fontId="32" fillId="0" borderId="11" xfId="0" applyNumberFormat="1" applyFont="1" applyFill="1" applyBorder="1" applyAlignment="1" applyProtection="1">
      <alignment horizontal="center" vertical="center"/>
    </xf>
    <xf numFmtId="0" fontId="26" fillId="25" borderId="11" xfId="0" applyFont="1" applyFill="1" applyBorder="1" applyAlignment="1">
      <alignment horizontal="justify" vertical="center" wrapText="1"/>
    </xf>
    <xf numFmtId="165" fontId="44" fillId="0" borderId="11" xfId="48" applyNumberFormat="1" applyFont="1" applyBorder="1" applyAlignment="1">
      <alignment horizontal="right" vertical="center"/>
    </xf>
    <xf numFmtId="2" fontId="32" fillId="0" borderId="11" xfId="55" applyNumberFormat="1" applyFont="1" applyBorder="1" applyAlignment="1">
      <alignment vertical="center" wrapText="1"/>
    </xf>
    <xf numFmtId="3" fontId="42" fillId="0" borderId="11" xfId="0" applyNumberFormat="1" applyFont="1" applyFill="1" applyBorder="1" applyAlignment="1" applyProtection="1">
      <alignment horizontal="center" vertical="center"/>
    </xf>
    <xf numFmtId="3" fontId="45" fillId="0" borderId="11" xfId="0" applyNumberFormat="1" applyFont="1" applyFill="1" applyBorder="1" applyAlignment="1" applyProtection="1">
      <alignment horizontal="center" vertical="center"/>
    </xf>
    <xf numFmtId="3" fontId="60" fillId="0" borderId="11" xfId="48" applyNumberFormat="1" applyFont="1" applyBorder="1" applyAlignment="1">
      <alignment horizontal="center" vertical="center"/>
    </xf>
    <xf numFmtId="3" fontId="78" fillId="0" borderId="11" xfId="48" applyNumberFormat="1" applyFont="1" applyBorder="1" applyAlignment="1">
      <alignment horizontal="right" vertical="center"/>
    </xf>
    <xf numFmtId="2" fontId="74" fillId="25" borderId="11" xfId="55" applyNumberFormat="1" applyFont="1" applyFill="1" applyBorder="1" applyAlignment="1">
      <alignment vertical="center" wrapText="1"/>
    </xf>
    <xf numFmtId="165" fontId="77" fillId="25" borderId="11" xfId="48" applyNumberFormat="1" applyFont="1" applyFill="1" applyBorder="1">
      <alignment vertical="top"/>
    </xf>
    <xf numFmtId="0" fontId="32" fillId="0" borderId="14" xfId="0" applyFont="1" applyFill="1" applyBorder="1" applyAlignment="1">
      <alignment horizontal="justify" vertical="top" wrapText="1"/>
    </xf>
    <xf numFmtId="165" fontId="60" fillId="0" borderId="11" xfId="48" applyNumberFormat="1" applyFont="1" applyBorder="1">
      <alignment vertical="top"/>
    </xf>
    <xf numFmtId="0" fontId="32" fillId="0" borderId="0" xfId="0" applyFont="1" applyFill="1"/>
    <xf numFmtId="0" fontId="32" fillId="24" borderId="11" xfId="0" applyNumberFormat="1" applyFont="1" applyFill="1" applyBorder="1" applyAlignment="1" applyProtection="1">
      <alignment horizontal="left" vertical="center" wrapText="1"/>
    </xf>
    <xf numFmtId="165" fontId="36" fillId="24" borderId="11" xfId="0" applyNumberFormat="1" applyFont="1" applyFill="1" applyBorder="1" applyAlignment="1" applyProtection="1">
      <alignment horizontal="left" vertical="center"/>
    </xf>
    <xf numFmtId="0" fontId="32" fillId="24" borderId="0" xfId="0" applyNumberFormat="1" applyFont="1" applyFill="1" applyAlignment="1" applyProtection="1">
      <alignment horizontal="left" vertical="center"/>
    </xf>
    <xf numFmtId="0" fontId="32" fillId="24" borderId="0" xfId="0" applyFont="1" applyFill="1" applyAlignment="1">
      <alignment horizontal="left" vertical="center"/>
    </xf>
    <xf numFmtId="0" fontId="32" fillId="24" borderId="11" xfId="0" applyNumberFormat="1" applyFont="1" applyFill="1" applyBorder="1" applyAlignment="1" applyProtection="1">
      <alignment horizontal="center" vertical="center"/>
    </xf>
    <xf numFmtId="0" fontId="36" fillId="24" borderId="11" xfId="0" applyFont="1" applyFill="1" applyBorder="1" applyAlignment="1">
      <alignment horizontal="justify" vertical="center" wrapText="1"/>
    </xf>
    <xf numFmtId="165" fontId="60" fillId="26" borderId="11" xfId="48" applyNumberFormat="1" applyFont="1" applyFill="1" applyBorder="1">
      <alignment vertical="top"/>
    </xf>
    <xf numFmtId="3" fontId="57" fillId="26" borderId="11" xfId="48" applyNumberFormat="1" applyFont="1" applyFill="1" applyBorder="1" applyAlignment="1">
      <alignment horizontal="center" vertical="center"/>
    </xf>
    <xf numFmtId="3" fontId="60" fillId="0" borderId="15" xfId="48" applyNumberFormat="1" applyFont="1" applyBorder="1" applyAlignment="1">
      <alignment horizontal="center" vertical="center"/>
    </xf>
    <xf numFmtId="0" fontId="0" fillId="0" borderId="14" xfId="0" applyBorder="1" applyAlignment="1">
      <alignment horizontal="center" vertical="center"/>
    </xf>
    <xf numFmtId="2" fontId="55" fillId="0" borderId="11" xfId="0" applyNumberFormat="1" applyFont="1" applyBorder="1" applyAlignment="1">
      <alignment vertical="center" wrapText="1"/>
    </xf>
    <xf numFmtId="2" fontId="79" fillId="0" borderId="11" xfId="0" applyNumberFormat="1" applyFont="1" applyBorder="1" applyAlignment="1">
      <alignment vertical="center" wrapText="1"/>
    </xf>
    <xf numFmtId="3" fontId="77" fillId="24" borderId="11" xfId="48" applyNumberFormat="1" applyFont="1" applyFill="1" applyBorder="1" applyAlignment="1">
      <alignment horizontal="right" vertical="center"/>
    </xf>
    <xf numFmtId="3" fontId="75" fillId="0" borderId="15" xfId="48" applyNumberFormat="1" applyFont="1" applyBorder="1" applyAlignment="1">
      <alignment horizontal="center" vertical="center"/>
    </xf>
    <xf numFmtId="0" fontId="36" fillId="24" borderId="11" xfId="0" applyFont="1" applyFill="1" applyBorder="1" applyAlignment="1">
      <alignment horizontal="center" vertical="center" wrapText="1"/>
    </xf>
    <xf numFmtId="49" fontId="36" fillId="24" borderId="11" xfId="0" applyNumberFormat="1" applyFont="1" applyFill="1" applyBorder="1" applyAlignment="1">
      <alignment horizontal="center" vertical="center" wrapText="1"/>
    </xf>
    <xf numFmtId="49" fontId="45" fillId="25" borderId="11" xfId="0" applyNumberFormat="1" applyFont="1" applyFill="1" applyBorder="1" applyAlignment="1">
      <alignment horizontal="center" vertical="center" wrapText="1"/>
    </xf>
    <xf numFmtId="2" fontId="41" fillId="25" borderId="11" xfId="0" applyNumberFormat="1" applyFont="1" applyFill="1" applyBorder="1" applyAlignment="1">
      <alignment vertical="center" wrapText="1"/>
    </xf>
    <xf numFmtId="165" fontId="69" fillId="25" borderId="11" xfId="48" applyNumberFormat="1" applyFont="1" applyFill="1" applyBorder="1" applyAlignment="1">
      <alignment vertical="top" wrapText="1"/>
    </xf>
    <xf numFmtId="3" fontId="69" fillId="25" borderId="11" xfId="48" applyNumberFormat="1" applyFont="1" applyFill="1" applyBorder="1" applyAlignment="1">
      <alignment horizontal="center" vertical="center"/>
    </xf>
    <xf numFmtId="3" fontId="80" fillId="25" borderId="11" xfId="48" applyNumberFormat="1" applyFont="1" applyFill="1" applyBorder="1" applyAlignment="1">
      <alignment horizontal="center" vertical="center"/>
    </xf>
    <xf numFmtId="3" fontId="77" fillId="25" borderId="11" xfId="48" applyNumberFormat="1" applyFont="1" applyFill="1" applyBorder="1" applyAlignment="1">
      <alignment horizontal="center" vertical="center"/>
    </xf>
    <xf numFmtId="2" fontId="36" fillId="0" borderId="11" xfId="0" applyNumberFormat="1" applyFont="1" applyBorder="1" applyAlignment="1">
      <alignment vertical="center" wrapText="1"/>
    </xf>
    <xf numFmtId="3" fontId="82" fillId="24" borderId="11" xfId="0" applyNumberFormat="1" applyFont="1" applyFill="1" applyBorder="1" applyAlignment="1">
      <alignment horizontal="left" vertical="center" wrapText="1"/>
    </xf>
    <xf numFmtId="3" fontId="82" fillId="24" borderId="11" xfId="0" applyNumberFormat="1" applyFont="1" applyFill="1" applyBorder="1" applyAlignment="1">
      <alignment horizontal="justify" vertical="top" wrapText="1"/>
    </xf>
    <xf numFmtId="0" fontId="83" fillId="0" borderId="14" xfId="0" applyFont="1" applyBorder="1" applyAlignment="1">
      <alignment horizontal="justify" vertical="top" wrapText="1"/>
    </xf>
    <xf numFmtId="49" fontId="83" fillId="0" borderId="11" xfId="0" applyNumberFormat="1" applyFont="1" applyBorder="1" applyAlignment="1">
      <alignment horizontal="center" vertical="center" wrapText="1"/>
    </xf>
    <xf numFmtId="2" fontId="29" fillId="0" borderId="11" xfId="55" quotePrefix="1" applyNumberFormat="1" applyFont="1" applyBorder="1" applyAlignment="1">
      <alignment vertical="center" wrapText="1"/>
    </xf>
    <xf numFmtId="2" fontId="31" fillId="0" borderId="11" xfId="55" applyNumberFormat="1" applyFont="1" applyBorder="1" applyAlignment="1">
      <alignment vertical="center" wrapText="1"/>
    </xf>
    <xf numFmtId="49" fontId="81" fillId="25" borderId="11" xfId="0" applyNumberFormat="1" applyFont="1" applyFill="1" applyBorder="1" applyAlignment="1">
      <alignment horizontal="center" vertical="center" wrapText="1"/>
    </xf>
    <xf numFmtId="0" fontId="84" fillId="0" borderId="0" xfId="0" applyFont="1"/>
    <xf numFmtId="0" fontId="84" fillId="0" borderId="0" xfId="0" applyNumberFormat="1" applyFont="1" applyFill="1" applyAlignment="1" applyProtection="1">
      <alignment horizontal="left" vertical="center" wrapText="1"/>
    </xf>
    <xf numFmtId="0" fontId="28" fillId="0" borderId="0" xfId="0" applyFont="1"/>
    <xf numFmtId="0" fontId="25" fillId="0" borderId="0" xfId="0" applyNumberFormat="1" applyFont="1" applyFill="1" applyAlignment="1" applyProtection="1">
      <alignment horizontal="left" vertical="center" wrapText="1"/>
    </xf>
    <xf numFmtId="0" fontId="25" fillId="0" borderId="0" xfId="0" applyFont="1" applyAlignment="1"/>
    <xf numFmtId="0" fontId="36" fillId="0" borderId="0" xfId="0" applyFont="1" applyAlignment="1"/>
    <xf numFmtId="0" fontId="36" fillId="0" borderId="0" xfId="0" applyFont="1"/>
    <xf numFmtId="0" fontId="87" fillId="0" borderId="0" xfId="0" applyFont="1" applyAlignment="1">
      <alignment horizontal="center"/>
    </xf>
    <xf numFmtId="0" fontId="28" fillId="0" borderId="0" xfId="0" applyFont="1" applyAlignment="1"/>
    <xf numFmtId="0" fontId="36" fillId="0" borderId="0" xfId="0" applyFont="1" applyBorder="1" applyAlignment="1"/>
    <xf numFmtId="0" fontId="36" fillId="0" borderId="0" xfId="0" applyFont="1" applyBorder="1"/>
    <xf numFmtId="0" fontId="28" fillId="0" borderId="0" xfId="0" applyFont="1" applyAlignment="1">
      <alignment horizontal="center"/>
    </xf>
    <xf numFmtId="0" fontId="28" fillId="0" borderId="0" xfId="0" applyFont="1" applyAlignment="1">
      <alignment wrapText="1"/>
    </xf>
    <xf numFmtId="0" fontId="42" fillId="0" borderId="0" xfId="0" applyFont="1" applyAlignment="1">
      <alignment wrapText="1"/>
    </xf>
    <xf numFmtId="0" fontId="28" fillId="0" borderId="0" xfId="0" applyFont="1" applyBorder="1"/>
    <xf numFmtId="0" fontId="45" fillId="0" borderId="0" xfId="0" applyFont="1" applyAlignment="1">
      <alignment horizont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36" fillId="0" borderId="11" xfId="0" applyFont="1" applyBorder="1"/>
    <xf numFmtId="0" fontId="36" fillId="24" borderId="11" xfId="0" applyFont="1" applyFill="1" applyBorder="1"/>
    <xf numFmtId="1" fontId="45" fillId="0" borderId="11" xfId="0" applyNumberFormat="1" applyFont="1" applyBorder="1"/>
    <xf numFmtId="0" fontId="45" fillId="0" borderId="11" xfId="0" applyFont="1" applyBorder="1"/>
    <xf numFmtId="0" fontId="45" fillId="0" borderId="0" xfId="0" applyFont="1" applyBorder="1"/>
    <xf numFmtId="0" fontId="45" fillId="0" borderId="0" xfId="0" applyFont="1"/>
    <xf numFmtId="166" fontId="45" fillId="0" borderId="11" xfId="0" applyNumberFormat="1" applyFont="1" applyBorder="1"/>
    <xf numFmtId="0" fontId="36" fillId="24" borderId="11" xfId="0" applyFont="1" applyFill="1" applyBorder="1" applyAlignment="1">
      <alignment wrapText="1"/>
    </xf>
    <xf numFmtId="0" fontId="51" fillId="25" borderId="11" xfId="0" applyFont="1" applyFill="1" applyBorder="1" applyAlignment="1">
      <alignment horizontal="center" vertical="center"/>
    </xf>
    <xf numFmtId="3" fontId="51" fillId="25" borderId="11" xfId="0" applyNumberFormat="1" applyFont="1" applyFill="1" applyBorder="1" applyAlignment="1">
      <alignment horizontal="right" vertical="center"/>
    </xf>
    <xf numFmtId="1" fontId="34" fillId="25" borderId="11" xfId="0" applyNumberFormat="1" applyFont="1" applyFill="1" applyBorder="1"/>
    <xf numFmtId="167" fontId="28" fillId="0" borderId="0" xfId="0" applyNumberFormat="1" applyFont="1"/>
    <xf numFmtId="0" fontId="18" fillId="24" borderId="0" xfId="0" applyNumberFormat="1" applyFont="1" applyFill="1" applyAlignment="1" applyProtection="1"/>
    <xf numFmtId="0" fontId="18" fillId="24" borderId="0" xfId="0" applyFont="1" applyFill="1"/>
    <xf numFmtId="49" fontId="38" fillId="25" borderId="11" xfId="0" applyNumberFormat="1" applyFont="1" applyFill="1" applyBorder="1" applyAlignment="1">
      <alignment horizontal="center" vertical="center" wrapText="1"/>
    </xf>
    <xf numFmtId="3" fontId="60" fillId="25" borderId="11" xfId="48" applyNumberFormat="1" applyFont="1" applyFill="1" applyBorder="1" applyAlignment="1">
      <alignment horizontal="center" vertical="center"/>
    </xf>
    <xf numFmtId="0" fontId="34" fillId="0" borderId="0" xfId="0" applyFont="1" applyFill="1" applyBorder="1" applyAlignment="1">
      <alignment horizontal="justify" vertical="center" wrapText="1"/>
    </xf>
    <xf numFmtId="0" fontId="26" fillId="25" borderId="11" xfId="0" applyFont="1" applyFill="1" applyBorder="1" applyAlignment="1">
      <alignment horizontal="left" vertical="center" wrapText="1"/>
    </xf>
    <xf numFmtId="2" fontId="32" fillId="0" borderId="11" xfId="55" applyNumberFormat="1" applyFont="1" applyBorder="1" applyAlignment="1">
      <alignment horizontal="left" vertical="center" wrapText="1"/>
    </xf>
    <xf numFmtId="0" fontId="89" fillId="0" borderId="0" xfId="0" applyNumberFormat="1" applyFont="1" applyFill="1" applyAlignment="1" applyProtection="1"/>
    <xf numFmtId="0" fontId="90" fillId="25" borderId="11" xfId="0" applyFont="1" applyFill="1" applyBorder="1" applyAlignment="1">
      <alignment horizontal="center" vertical="center" wrapText="1"/>
    </xf>
    <xf numFmtId="49" fontId="91" fillId="25" borderId="11" xfId="0" applyNumberFormat="1" applyFont="1" applyFill="1" applyBorder="1" applyAlignment="1">
      <alignment horizontal="center" vertical="center" wrapText="1"/>
    </xf>
    <xf numFmtId="49" fontId="90" fillId="25" borderId="11" xfId="0" applyNumberFormat="1" applyFont="1" applyFill="1" applyBorder="1" applyAlignment="1">
      <alignment horizontal="center" vertical="center" wrapText="1"/>
    </xf>
    <xf numFmtId="0" fontId="90" fillId="25" borderId="11" xfId="0" applyFont="1" applyFill="1" applyBorder="1" applyAlignment="1">
      <alignment horizontal="justify" vertical="center" wrapText="1"/>
    </xf>
    <xf numFmtId="165" fontId="92" fillId="25" borderId="11" xfId="0" applyNumberFormat="1" applyFont="1" applyFill="1" applyBorder="1" applyAlignment="1" applyProtection="1">
      <alignment vertical="top"/>
    </xf>
    <xf numFmtId="3" fontId="93" fillId="25" borderId="11" xfId="0" applyNumberFormat="1" applyFont="1" applyFill="1" applyBorder="1" applyAlignment="1" applyProtection="1">
      <alignment horizontal="center" vertical="center"/>
    </xf>
    <xf numFmtId="0" fontId="89" fillId="0" borderId="0" xfId="0" applyFont="1" applyFill="1"/>
    <xf numFmtId="0" fontId="36" fillId="0" borderId="0" xfId="0" applyFont="1" applyAlignment="1">
      <alignment horizontal="justify"/>
    </xf>
    <xf numFmtId="0" fontId="36" fillId="0" borderId="11" xfId="0" applyFont="1" applyBorder="1" applyAlignment="1">
      <alignment horizontal="justify" vertical="center"/>
    </xf>
    <xf numFmtId="0" fontId="36" fillId="0" borderId="11" xfId="0" applyFont="1" applyFill="1" applyBorder="1" applyAlignment="1">
      <alignment horizontal="justify" vertical="center" wrapText="1"/>
    </xf>
    <xf numFmtId="3" fontId="32" fillId="0" borderId="11" xfId="0" applyNumberFormat="1" applyFont="1" applyFill="1" applyBorder="1" applyAlignment="1" applyProtection="1">
      <alignment horizontal="center" vertical="center" wrapText="1"/>
    </xf>
    <xf numFmtId="0" fontId="34" fillId="0" borderId="11" xfId="0" applyFont="1" applyBorder="1" applyAlignment="1">
      <alignment horizontal="left" vertical="center" wrapText="1"/>
    </xf>
    <xf numFmtId="0" fontId="34" fillId="25" borderId="11" xfId="0" applyFont="1" applyFill="1" applyBorder="1" applyAlignment="1">
      <alignment horizontal="left" vertical="center" wrapText="1"/>
    </xf>
    <xf numFmtId="0" fontId="34" fillId="24" borderId="11" xfId="0" applyFont="1" applyFill="1" applyBorder="1" applyAlignment="1">
      <alignment vertical="center" wrapText="1"/>
    </xf>
    <xf numFmtId="3" fontId="23" fillId="25" borderId="11" xfId="0" applyNumberFormat="1" applyFont="1" applyFill="1" applyBorder="1" applyAlignment="1" applyProtection="1">
      <alignment horizontal="right" vertical="center"/>
    </xf>
    <xf numFmtId="0" fontId="23" fillId="0" borderId="0" xfId="0" applyFont="1" applyAlignment="1">
      <alignment horizontal="justify"/>
    </xf>
    <xf numFmtId="3" fontId="51" fillId="24" borderId="11" xfId="0" applyNumberFormat="1" applyFont="1" applyFill="1" applyBorder="1" applyAlignment="1">
      <alignment horizontal="right" vertical="center"/>
    </xf>
    <xf numFmtId="0" fontId="94" fillId="0" borderId="0" xfId="0" applyFont="1"/>
    <xf numFmtId="0" fontId="38" fillId="0" borderId="0" xfId="0" applyNumberFormat="1" applyFont="1" applyFill="1" applyAlignment="1" applyProtection="1">
      <alignment horizontal="center" vertical="center" wrapText="1"/>
    </xf>
    <xf numFmtId="0" fontId="44" fillId="0" borderId="0" xfId="0" applyFont="1"/>
    <xf numFmtId="0" fontId="44" fillId="24" borderId="0" xfId="0" applyFont="1" applyFill="1" applyBorder="1"/>
    <xf numFmtId="0" fontId="96" fillId="0" borderId="0" xfId="0" applyFont="1" applyBorder="1" applyAlignment="1">
      <alignment horizontal="right" vertical="center" wrapText="1"/>
    </xf>
    <xf numFmtId="0" fontId="97" fillId="0" borderId="0" xfId="0" applyFont="1" applyBorder="1" applyAlignment="1">
      <alignment horizontal="center" vertical="center" wrapText="1"/>
    </xf>
    <xf numFmtId="0" fontId="98" fillId="0" borderId="7" xfId="0" applyNumberFormat="1" applyFont="1" applyFill="1" applyBorder="1" applyAlignment="1" applyProtection="1">
      <alignment horizontal="right" vertical="center"/>
    </xf>
    <xf numFmtId="0" fontId="60" fillId="0" borderId="0" xfId="0" applyFont="1"/>
    <xf numFmtId="0" fontId="43" fillId="0" borderId="11" xfId="0" applyNumberFormat="1" applyFont="1" applyFill="1" applyBorder="1" applyAlignment="1" applyProtection="1">
      <alignment horizontal="center" vertical="center" wrapText="1"/>
    </xf>
    <xf numFmtId="0" fontId="44" fillId="0" borderId="11" xfId="0" applyFont="1" applyBorder="1" applyAlignment="1">
      <alignment horizontal="center" vertical="center" wrapText="1"/>
    </xf>
    <xf numFmtId="0" fontId="69" fillId="0" borderId="11" xfId="0" applyNumberFormat="1" applyFont="1" applyFill="1" applyBorder="1" applyAlignment="1" applyProtection="1">
      <alignment horizontal="center" vertical="center" wrapText="1"/>
    </xf>
    <xf numFmtId="49" fontId="58" fillId="24" borderId="11" xfId="0" applyNumberFormat="1" applyFont="1" applyFill="1" applyBorder="1" applyAlignment="1">
      <alignment wrapText="1"/>
    </xf>
    <xf numFmtId="49" fontId="58" fillId="24" borderId="11" xfId="0" applyNumberFormat="1" applyFont="1" applyFill="1" applyBorder="1" applyAlignment="1">
      <alignment horizontal="right" wrapText="1"/>
    </xf>
    <xf numFmtId="0" fontId="84" fillId="0" borderId="11" xfId="0" applyFont="1" applyBorder="1"/>
    <xf numFmtId="0" fontId="58" fillId="0" borderId="11" xfId="0" applyFont="1" applyFill="1" applyBorder="1" applyAlignment="1" applyProtection="1"/>
    <xf numFmtId="0" fontId="101" fillId="0" borderId="11" xfId="0" applyFont="1" applyBorder="1" applyAlignment="1">
      <alignment wrapText="1"/>
    </xf>
    <xf numFmtId="0" fontId="102" fillId="0" borderId="0" xfId="0" applyFont="1"/>
    <xf numFmtId="0" fontId="58" fillId="0" borderId="12" xfId="0" applyFont="1" applyBorder="1" applyAlignment="1">
      <alignment vertical="center" wrapText="1"/>
    </xf>
    <xf numFmtId="49" fontId="58" fillId="24" borderId="12" xfId="0" applyNumberFormat="1" applyFont="1" applyFill="1" applyBorder="1" applyAlignment="1">
      <alignment wrapText="1"/>
    </xf>
    <xf numFmtId="49" fontId="58" fillId="24" borderId="12" xfId="0" applyNumberFormat="1" applyFont="1" applyFill="1" applyBorder="1" applyAlignment="1">
      <alignment horizontal="right" wrapText="1"/>
    </xf>
    <xf numFmtId="0" fontId="102" fillId="0" borderId="11" xfId="0" applyFont="1" applyBorder="1"/>
    <xf numFmtId="0" fontId="102" fillId="24" borderId="0" xfId="0" applyFont="1" applyFill="1"/>
    <xf numFmtId="0" fontId="98" fillId="0" borderId="7" xfId="0" applyNumberFormat="1" applyFont="1" applyFill="1" applyBorder="1" applyAlignment="1" applyProtection="1">
      <alignment vertical="center"/>
    </xf>
    <xf numFmtId="0" fontId="57" fillId="0" borderId="11" xfId="0" applyNumberFormat="1" applyFont="1" applyFill="1" applyBorder="1" applyAlignment="1" applyProtection="1">
      <alignment horizontal="center" vertical="center" wrapText="1"/>
    </xf>
    <xf numFmtId="0" fontId="70"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left" vertical="center" wrapText="1"/>
    </xf>
    <xf numFmtId="165" fontId="43" fillId="0" borderId="11" xfId="0" applyNumberFormat="1" applyFont="1" applyBorder="1" applyAlignment="1">
      <alignment vertical="center" wrapText="1"/>
    </xf>
    <xf numFmtId="165" fontId="70" fillId="0" borderId="11" xfId="0" applyNumberFormat="1" applyFont="1" applyBorder="1" applyAlignment="1">
      <alignment vertical="center" wrapText="1"/>
    </xf>
    <xf numFmtId="0" fontId="38"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vertical="center" wrapText="1"/>
    </xf>
    <xf numFmtId="165" fontId="44" fillId="0" borderId="11" xfId="0" applyNumberFormat="1" applyFont="1" applyBorder="1" applyAlignment="1">
      <alignment vertical="center" wrapText="1"/>
    </xf>
    <xf numFmtId="165" fontId="69" fillId="0" borderId="11" xfId="0" applyNumberFormat="1" applyFont="1" applyBorder="1" applyAlignment="1">
      <alignment vertical="center" wrapText="1"/>
    </xf>
    <xf numFmtId="0" fontId="84" fillId="0" borderId="11" xfId="0" applyNumberFormat="1" applyFont="1" applyFill="1" applyBorder="1" applyAlignment="1" applyProtection="1">
      <alignment vertical="center" wrapText="1"/>
    </xf>
    <xf numFmtId="165" fontId="84" fillId="0" borderId="11" xfId="0" applyNumberFormat="1" applyFont="1" applyFill="1" applyBorder="1" applyAlignment="1" applyProtection="1">
      <alignment horizontal="right" vertical="center" wrapText="1"/>
    </xf>
    <xf numFmtId="165" fontId="38" fillId="0" borderId="11" xfId="0" applyNumberFormat="1" applyFont="1" applyFill="1" applyBorder="1" applyAlignment="1" applyProtection="1">
      <alignment horizontal="right" vertical="center" wrapText="1"/>
    </xf>
    <xf numFmtId="165" fontId="44" fillId="0" borderId="11" xfId="0" applyNumberFormat="1" applyFont="1" applyFill="1" applyBorder="1" applyAlignment="1" applyProtection="1">
      <alignment horizontal="right" vertical="center" wrapText="1"/>
    </xf>
    <xf numFmtId="165" fontId="69" fillId="0" borderId="11" xfId="0" applyNumberFormat="1" applyFont="1" applyFill="1" applyBorder="1" applyAlignment="1" applyProtection="1">
      <alignment horizontal="right" vertical="center" wrapText="1"/>
    </xf>
    <xf numFmtId="165" fontId="38" fillId="0" borderId="11" xfId="0" applyNumberFormat="1" applyFont="1" applyBorder="1" applyAlignment="1">
      <alignment vertical="center" wrapText="1"/>
    </xf>
    <xf numFmtId="0" fontId="41" fillId="0" borderId="11" xfId="0" applyNumberFormat="1" applyFont="1" applyFill="1" applyBorder="1" applyAlignment="1" applyProtection="1">
      <alignment horizontal="center" vertical="center" wrapText="1"/>
    </xf>
    <xf numFmtId="165" fontId="43" fillId="0" borderId="11" xfId="0" applyNumberFormat="1" applyFont="1" applyFill="1" applyBorder="1" applyAlignment="1" applyProtection="1">
      <alignment horizontal="right" vertical="center" wrapText="1"/>
    </xf>
    <xf numFmtId="165" fontId="84" fillId="0" borderId="11" xfId="0" applyNumberFormat="1" applyFont="1" applyBorder="1" applyAlignment="1">
      <alignment vertical="center" wrapText="1"/>
    </xf>
    <xf numFmtId="165" fontId="46" fillId="0" borderId="11" xfId="0" applyNumberFormat="1" applyFont="1" applyBorder="1" applyAlignment="1">
      <alignment vertical="center" wrapText="1"/>
    </xf>
    <xf numFmtId="0" fontId="43" fillId="0" borderId="11" xfId="0" applyNumberFormat="1" applyFont="1" applyFill="1" applyBorder="1" applyAlignment="1" applyProtection="1">
      <alignment vertical="center" wrapText="1"/>
    </xf>
    <xf numFmtId="0" fontId="44" fillId="0" borderId="11" xfId="0" applyNumberFormat="1" applyFont="1" applyFill="1" applyBorder="1" applyAlignment="1" applyProtection="1">
      <alignment horizontal="left" vertical="center" wrapText="1"/>
    </xf>
    <xf numFmtId="0" fontId="84" fillId="0" borderId="11" xfId="0" applyFont="1" applyBorder="1" applyAlignment="1">
      <alignment horizontal="justify" vertical="top" wrapText="1"/>
    </xf>
    <xf numFmtId="0" fontId="84" fillId="0" borderId="12" xfId="0" applyFont="1" applyBorder="1" applyAlignment="1">
      <alignment horizontal="left" vertical="center" wrapText="1"/>
    </xf>
    <xf numFmtId="0" fontId="44" fillId="0" borderId="11" xfId="0" applyFont="1" applyBorder="1" applyAlignment="1">
      <alignment horizontal="left" vertical="center" wrapText="1"/>
    </xf>
    <xf numFmtId="0" fontId="84" fillId="0" borderId="11" xfId="0" applyFont="1" applyBorder="1" applyAlignment="1">
      <alignment horizontal="left" vertical="center" wrapText="1"/>
    </xf>
    <xf numFmtId="0" fontId="84" fillId="0" borderId="11" xfId="0" applyNumberFormat="1" applyFont="1" applyFill="1" applyBorder="1" applyAlignment="1" applyProtection="1">
      <alignment horizontal="left" vertical="center" wrapText="1"/>
    </xf>
    <xf numFmtId="0" fontId="84" fillId="0" borderId="11" xfId="0" applyNumberFormat="1" applyFont="1" applyFill="1" applyBorder="1" applyAlignment="1" applyProtection="1">
      <alignment horizontal="center" vertical="center" wrapText="1"/>
    </xf>
    <xf numFmtId="0" fontId="103" fillId="0" borderId="11" xfId="0" applyFont="1" applyBorder="1" applyAlignment="1">
      <alignment vertical="center" wrapText="1"/>
    </xf>
    <xf numFmtId="0" fontId="29" fillId="24" borderId="11" xfId="0" applyFont="1" applyFill="1" applyBorder="1" applyAlignment="1">
      <alignment wrapText="1"/>
    </xf>
    <xf numFmtId="0" fontId="73" fillId="0" borderId="0" xfId="0" applyFont="1" applyFill="1"/>
    <xf numFmtId="0" fontId="73" fillId="0" borderId="0" xfId="0" applyNumberFormat="1" applyFont="1" applyFill="1" applyAlignment="1" applyProtection="1"/>
    <xf numFmtId="2" fontId="23" fillId="0" borderId="11" xfId="55" applyNumberFormat="1" applyFont="1" applyBorder="1" applyAlignment="1">
      <alignment vertical="center" wrapText="1"/>
    </xf>
    <xf numFmtId="0" fontId="23" fillId="0" borderId="0" xfId="0" applyNumberFormat="1" applyFont="1" applyFill="1" applyAlignment="1" applyProtection="1">
      <alignment vertical="center"/>
    </xf>
    <xf numFmtId="0" fontId="23" fillId="0" borderId="0" xfId="0" applyFont="1" applyFill="1" applyAlignment="1">
      <alignment vertical="center"/>
    </xf>
    <xf numFmtId="0" fontId="51" fillId="0" borderId="11" xfId="0" applyFont="1" applyBorder="1" applyAlignment="1">
      <alignment horizontal="justify" vertical="center" wrapText="1"/>
    </xf>
    <xf numFmtId="0" fontId="49" fillId="0" borderId="0" xfId="0" applyNumberFormat="1" applyFont="1" applyFill="1" applyBorder="1" applyAlignment="1" applyProtection="1">
      <alignment horizontal="right" vertical="center"/>
    </xf>
    <xf numFmtId="0" fontId="105" fillId="24" borderId="11"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84" fillId="0" borderId="14" xfId="0" applyFont="1" applyBorder="1"/>
    <xf numFmtId="0" fontId="100" fillId="0" borderId="11" xfId="0" applyFont="1" applyBorder="1" applyAlignment="1">
      <alignment horizontal="justify" vertical="top" wrapText="1"/>
    </xf>
    <xf numFmtId="0" fontId="100" fillId="0" borderId="11" xfId="0" applyFont="1" applyBorder="1" applyAlignment="1">
      <alignment wrapText="1"/>
    </xf>
    <xf numFmtId="0" fontId="100" fillId="0" borderId="11" xfId="0" applyFont="1" applyBorder="1" applyAlignment="1">
      <alignment horizontal="left" vertical="center" wrapText="1"/>
    </xf>
    <xf numFmtId="0" fontId="43" fillId="0" borderId="15" xfId="0" applyNumberFormat="1" applyFont="1" applyFill="1" applyBorder="1" applyAlignment="1" applyProtection="1">
      <alignment horizontal="center" vertical="center" wrapText="1"/>
    </xf>
    <xf numFmtId="0" fontId="57" fillId="24"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84" fillId="0" borderId="0" xfId="0" applyFont="1" applyBorder="1"/>
    <xf numFmtId="4" fontId="84" fillId="0" borderId="0" xfId="0" applyNumberFormat="1" applyFont="1" applyBorder="1"/>
    <xf numFmtId="0" fontId="102" fillId="0" borderId="0" xfId="0" applyFont="1" applyBorder="1"/>
    <xf numFmtId="0" fontId="98" fillId="0" borderId="0" xfId="0" applyNumberFormat="1" applyFont="1" applyFill="1" applyBorder="1" applyAlignment="1" applyProtection="1">
      <alignment horizontal="right" vertical="center"/>
    </xf>
    <xf numFmtId="49" fontId="58" fillId="24" borderId="0" xfId="0" applyNumberFormat="1" applyFont="1" applyFill="1" applyBorder="1" applyAlignment="1">
      <alignment wrapText="1"/>
    </xf>
    <xf numFmtId="0" fontId="100" fillId="0" borderId="11" xfId="0" applyNumberFormat="1" applyFont="1" applyFill="1" applyBorder="1" applyAlignment="1" applyProtection="1">
      <alignment vertical="center" wrapText="1"/>
    </xf>
    <xf numFmtId="0" fontId="100" fillId="0" borderId="11" xfId="0" applyNumberFormat="1" applyFont="1" applyFill="1" applyBorder="1" applyAlignment="1" applyProtection="1">
      <alignment horizontal="left" vertical="center" wrapText="1"/>
    </xf>
    <xf numFmtId="3" fontId="57" fillId="25" borderId="15" xfId="48" applyNumberFormat="1" applyFont="1" applyFill="1" applyBorder="1" applyAlignment="1">
      <alignment horizontal="center" vertical="center"/>
    </xf>
    <xf numFmtId="49" fontId="26" fillId="0" borderId="11" xfId="0" applyNumberFormat="1" applyFont="1" applyBorder="1" applyAlignment="1">
      <alignment horizontal="center" vertical="center" wrapText="1"/>
    </xf>
    <xf numFmtId="0" fontId="32" fillId="0" borderId="14" xfId="0" applyFont="1" applyBorder="1" applyAlignment="1">
      <alignment horizontal="center" vertical="center"/>
    </xf>
    <xf numFmtId="3" fontId="57" fillId="24" borderId="15" xfId="48" applyNumberFormat="1" applyFont="1" applyFill="1" applyBorder="1" applyAlignment="1">
      <alignment horizontal="center" vertical="center"/>
    </xf>
    <xf numFmtId="49" fontId="26" fillId="25" borderId="11" xfId="0" applyNumberFormat="1" applyFont="1" applyFill="1" applyBorder="1" applyAlignment="1">
      <alignment horizontal="center" vertical="center" wrapText="1"/>
    </xf>
    <xf numFmtId="0" fontId="32" fillId="0" borderId="0" xfId="0" applyNumberFormat="1" applyFont="1" applyFill="1" applyAlignment="1" applyProtection="1">
      <alignment vertical="center"/>
    </xf>
    <xf numFmtId="165" fontId="57" fillId="25" borderId="11" xfId="48" applyNumberFormat="1" applyFont="1" applyFill="1" applyBorder="1" applyAlignment="1">
      <alignment vertical="center"/>
    </xf>
    <xf numFmtId="0" fontId="66" fillId="0" borderId="14" xfId="0" applyFont="1" applyBorder="1" applyAlignment="1">
      <alignment horizontal="center" vertical="center"/>
    </xf>
    <xf numFmtId="0" fontId="32" fillId="0" borderId="0" xfId="0" applyFont="1" applyFill="1" applyAlignment="1">
      <alignment vertical="center"/>
    </xf>
    <xf numFmtId="165" fontId="57" fillId="25" borderId="11" xfId="48" applyNumberFormat="1" applyFont="1" applyFill="1" applyBorder="1" applyAlignment="1">
      <alignment horizontal="center" vertical="center"/>
    </xf>
    <xf numFmtId="165" fontId="60" fillId="24" borderId="11" xfId="48" applyNumberFormat="1" applyFont="1" applyFill="1" applyBorder="1" applyAlignment="1">
      <alignment horizontal="center" vertical="center"/>
    </xf>
    <xf numFmtId="3" fontId="57" fillId="25" borderId="11" xfId="48" applyNumberFormat="1" applyFont="1" applyFill="1" applyBorder="1" applyAlignment="1">
      <alignment horizontal="center" vertical="center"/>
    </xf>
    <xf numFmtId="3" fontId="57" fillId="0" borderId="11" xfId="48" applyNumberFormat="1" applyFont="1" applyBorder="1" applyAlignment="1">
      <alignment horizontal="center" vertical="center"/>
    </xf>
    <xf numFmtId="3" fontId="32" fillId="25" borderId="11" xfId="0" applyNumberFormat="1" applyFont="1" applyFill="1" applyBorder="1" applyAlignment="1" applyProtection="1">
      <alignment horizontal="center" vertical="center"/>
    </xf>
    <xf numFmtId="3" fontId="60" fillId="24" borderId="11" xfId="48" applyNumberFormat="1" applyFont="1" applyFill="1" applyBorder="1" applyAlignment="1">
      <alignment horizontal="center" vertical="center"/>
    </xf>
    <xf numFmtId="3" fontId="57" fillId="26" borderId="11" xfId="0" applyNumberFormat="1" applyFont="1" applyFill="1" applyBorder="1" applyAlignment="1">
      <alignment horizontal="center" vertical="center"/>
    </xf>
    <xf numFmtId="2" fontId="26" fillId="25" borderId="11" xfId="55" applyNumberFormat="1" applyFont="1" applyFill="1" applyBorder="1" applyAlignment="1">
      <alignment vertical="center" wrapText="1"/>
    </xf>
    <xf numFmtId="165" fontId="57" fillId="25" borderId="11" xfId="48" applyNumberFormat="1" applyFont="1" applyFill="1" applyBorder="1">
      <alignment vertical="top"/>
    </xf>
    <xf numFmtId="0" fontId="66" fillId="25" borderId="14" xfId="0" applyFont="1" applyFill="1" applyBorder="1" applyAlignment="1">
      <alignment horizontal="center" vertical="center"/>
    </xf>
    <xf numFmtId="0" fontId="66" fillId="0" borderId="0" xfId="0" applyFont="1" applyFill="1"/>
    <xf numFmtId="0" fontId="32" fillId="0" borderId="11" xfId="0" applyFont="1" applyBorder="1" applyAlignment="1">
      <alignment horizontal="justify" vertical="center" wrapText="1"/>
    </xf>
    <xf numFmtId="0" fontId="26" fillId="0" borderId="0" xfId="0" applyNumberFormat="1" applyFont="1" applyFill="1" applyAlignment="1" applyProtection="1">
      <alignment horizontal="center" vertical="center"/>
    </xf>
    <xf numFmtId="0" fontId="26" fillId="0" borderId="0" xfId="0" applyFont="1" applyFill="1" applyAlignment="1">
      <alignment horizontal="center" vertical="center"/>
    </xf>
    <xf numFmtId="0" fontId="58" fillId="0" borderId="7" xfId="0" applyNumberFormat="1" applyFont="1" applyFill="1" applyBorder="1" applyAlignment="1" applyProtection="1">
      <alignment horizontal="center"/>
    </xf>
    <xf numFmtId="0" fontId="84" fillId="0" borderId="7" xfId="0" applyFont="1" applyFill="1" applyBorder="1" applyAlignment="1">
      <alignment horizontal="center"/>
    </xf>
    <xf numFmtId="0" fontId="84" fillId="0" borderId="0" xfId="0" applyFont="1" applyFill="1"/>
    <xf numFmtId="0" fontId="84" fillId="0" borderId="0" xfId="0" applyNumberFormat="1" applyFont="1" applyFill="1" applyBorder="1" applyAlignment="1" applyProtection="1"/>
    <xf numFmtId="0" fontId="43" fillId="0" borderId="13" xfId="0" applyNumberFormat="1" applyFont="1" applyFill="1" applyBorder="1" applyAlignment="1" applyProtection="1">
      <alignment horizontal="center" vertical="center" wrapText="1"/>
    </xf>
    <xf numFmtId="0" fontId="57" fillId="0" borderId="11" xfId="0" applyNumberFormat="1" applyFont="1" applyFill="1" applyBorder="1" applyAlignment="1" applyProtection="1">
      <alignment horizontal="center" vertical="center"/>
    </xf>
    <xf numFmtId="0" fontId="57" fillId="0" borderId="11" xfId="0" applyFont="1" applyBorder="1" applyAlignment="1">
      <alignment horizontal="center" vertical="center" wrapText="1"/>
    </xf>
    <xf numFmtId="0" fontId="44" fillId="0" borderId="0" xfId="0" applyFont="1" applyFill="1" applyAlignment="1">
      <alignment horizontal="center"/>
    </xf>
    <xf numFmtId="3" fontId="41" fillId="0" borderId="11" xfId="0" applyNumberFormat="1" applyFont="1" applyBorder="1" applyAlignment="1">
      <alignment horizontal="center" vertical="center" wrapText="1"/>
    </xf>
    <xf numFmtId="3" fontId="92" fillId="25" borderId="11" xfId="0" applyNumberFormat="1" applyFont="1" applyFill="1" applyBorder="1" applyAlignment="1" applyProtection="1">
      <alignment vertical="top"/>
    </xf>
    <xf numFmtId="3" fontId="4" fillId="25" borderId="11" xfId="0" applyNumberFormat="1" applyFont="1" applyFill="1" applyBorder="1" applyAlignment="1" applyProtection="1">
      <alignment vertical="top"/>
    </xf>
    <xf numFmtId="3" fontId="54" fillId="0" borderId="11" xfId="48" applyNumberFormat="1" applyFont="1" applyBorder="1" applyAlignment="1">
      <alignment vertical="top" wrapText="1"/>
    </xf>
    <xf numFmtId="3" fontId="54" fillId="25" borderId="11" xfId="48" applyNumberFormat="1" applyFont="1" applyFill="1" applyBorder="1" applyAlignment="1">
      <alignment vertical="top" wrapText="1"/>
    </xf>
    <xf numFmtId="3" fontId="69" fillId="0" borderId="11" xfId="48" applyNumberFormat="1" applyFont="1" applyBorder="1" applyAlignment="1">
      <alignment vertical="top" wrapText="1"/>
    </xf>
    <xf numFmtId="3" fontId="69" fillId="25" borderId="11" xfId="48" applyNumberFormat="1" applyFont="1" applyFill="1" applyBorder="1" applyAlignment="1">
      <alignment vertical="top" wrapText="1"/>
    </xf>
    <xf numFmtId="0" fontId="60" fillId="0" borderId="0" xfId="0" applyNumberFormat="1" applyFont="1" applyFill="1" applyAlignment="1" applyProtection="1">
      <alignment vertical="center"/>
    </xf>
    <xf numFmtId="49" fontId="57" fillId="25" borderId="11" xfId="0" applyNumberFormat="1"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60" fillId="0" borderId="0" xfId="0" applyFont="1" applyFill="1" applyAlignment="1">
      <alignment vertical="center"/>
    </xf>
    <xf numFmtId="0" fontId="60" fillId="0" borderId="0" xfId="0" applyNumberFormat="1" applyFont="1" applyFill="1" applyAlignment="1" applyProtection="1"/>
    <xf numFmtId="49" fontId="57" fillId="0" borderId="11" xfId="0" applyNumberFormat="1" applyFont="1" applyBorder="1" applyAlignment="1">
      <alignment horizontal="center" vertical="center" wrapText="1"/>
    </xf>
    <xf numFmtId="0" fontId="57" fillId="0" borderId="11" xfId="0" applyFont="1" applyBorder="1" applyAlignment="1">
      <alignment horizontal="justify" vertical="center" wrapText="1"/>
    </xf>
    <xf numFmtId="165" fontId="57" fillId="0" borderId="11" xfId="48" applyNumberFormat="1" applyFont="1" applyBorder="1">
      <alignment vertical="top"/>
    </xf>
    <xf numFmtId="165" fontId="57" fillId="0" borderId="11" xfId="48" applyNumberFormat="1" applyFont="1" applyBorder="1" applyAlignment="1">
      <alignment horizontal="center" vertical="top"/>
    </xf>
    <xf numFmtId="0" fontId="60" fillId="0" borderId="0" xfId="0" applyFont="1" applyFill="1"/>
    <xf numFmtId="0" fontId="60" fillId="24" borderId="0" xfId="0" applyNumberFormat="1" applyFont="1" applyFill="1" applyAlignment="1" applyProtection="1"/>
    <xf numFmtId="49" fontId="57" fillId="24" borderId="11" xfId="0" applyNumberFormat="1" applyFont="1" applyFill="1" applyBorder="1" applyAlignment="1">
      <alignment horizontal="center" vertical="center" wrapText="1"/>
    </xf>
    <xf numFmtId="165" fontId="57" fillId="25" borderId="11" xfId="48" applyNumberFormat="1" applyFont="1" applyFill="1" applyBorder="1" applyAlignment="1">
      <alignment horizontal="center" vertical="top"/>
    </xf>
    <xf numFmtId="0" fontId="60" fillId="24" borderId="0" xfId="0" applyFont="1" applyFill="1"/>
    <xf numFmtId="3" fontId="57" fillId="24" borderId="11" xfId="0" applyNumberFormat="1" applyFont="1" applyFill="1" applyBorder="1" applyAlignment="1">
      <alignment horizontal="center" vertical="center" wrapText="1"/>
    </xf>
    <xf numFmtId="3" fontId="57" fillId="24" borderId="11" xfId="48" applyNumberFormat="1" applyFont="1" applyFill="1" applyBorder="1" applyAlignment="1">
      <alignment horizontal="center" vertical="center"/>
    </xf>
    <xf numFmtId="0" fontId="32" fillId="24" borderId="0" xfId="0" applyNumberFormat="1" applyFont="1" applyFill="1" applyAlignment="1" applyProtection="1"/>
    <xf numFmtId="0" fontId="108" fillId="24" borderId="11" xfId="0" applyFont="1" applyFill="1" applyBorder="1" applyAlignment="1">
      <alignment horizontal="center" vertical="center" wrapText="1"/>
    </xf>
    <xf numFmtId="0" fontId="32" fillId="24" borderId="0" xfId="0" applyFont="1" applyFill="1"/>
    <xf numFmtId="0" fontId="60" fillId="0" borderId="11" xfId="0" applyFont="1" applyBorder="1" applyAlignment="1">
      <alignment horizontal="center" vertical="center" wrapText="1"/>
    </xf>
    <xf numFmtId="49" fontId="60" fillId="0" borderId="11" xfId="0" applyNumberFormat="1" applyFont="1" applyBorder="1" applyAlignment="1">
      <alignment horizontal="center" vertical="center" wrapText="1"/>
    </xf>
    <xf numFmtId="0" fontId="60" fillId="24" borderId="11" xfId="0" applyFont="1" applyFill="1" applyBorder="1" applyAlignment="1">
      <alignment horizontal="center" vertical="center" wrapText="1"/>
    </xf>
    <xf numFmtId="0" fontId="32" fillId="24" borderId="11" xfId="0" applyFont="1" applyFill="1" applyBorder="1" applyAlignment="1">
      <alignment horizontal="center" vertical="center" wrapText="1"/>
    </xf>
    <xf numFmtId="49" fontId="32" fillId="24" borderId="11" xfId="0" applyNumberFormat="1" applyFont="1" applyFill="1" applyBorder="1" applyAlignment="1">
      <alignment horizontal="center" vertical="center" wrapText="1"/>
    </xf>
    <xf numFmtId="49" fontId="60" fillId="24" borderId="11" xfId="0" applyNumberFormat="1" applyFont="1" applyFill="1" applyBorder="1" applyAlignment="1">
      <alignment horizontal="center" vertical="center" wrapText="1"/>
    </xf>
    <xf numFmtId="0" fontId="60" fillId="24" borderId="11" xfId="0" applyFont="1" applyFill="1" applyBorder="1" applyAlignment="1">
      <alignment horizontal="justify" vertical="center" wrapText="1"/>
    </xf>
    <xf numFmtId="0" fontId="32" fillId="25" borderId="11" xfId="0" applyFont="1" applyFill="1" applyBorder="1" applyAlignment="1">
      <alignment horizontal="justify" vertical="center" wrapText="1"/>
    </xf>
    <xf numFmtId="3" fontId="66" fillId="25" borderId="11" xfId="0" applyNumberFormat="1" applyFont="1" applyFill="1" applyBorder="1" applyAlignment="1">
      <alignment horizontal="center" vertical="center" wrapText="1"/>
    </xf>
    <xf numFmtId="165" fontId="60" fillId="24" borderId="11" xfId="48" applyNumberFormat="1" applyFont="1" applyFill="1" applyBorder="1" applyAlignment="1">
      <alignment horizontal="center" vertical="center" wrapText="1"/>
    </xf>
    <xf numFmtId="49" fontId="60" fillId="25" borderId="11" xfId="0" applyNumberFormat="1" applyFont="1" applyFill="1" applyBorder="1" applyAlignment="1">
      <alignment horizontal="center" vertical="center" wrapText="1"/>
    </xf>
    <xf numFmtId="165" fontId="67" fillId="25" borderId="11" xfId="48" applyNumberFormat="1" applyFont="1" applyFill="1" applyBorder="1">
      <alignment vertical="top"/>
    </xf>
    <xf numFmtId="0" fontId="66" fillId="24" borderId="11" xfId="0" applyFont="1" applyFill="1" applyBorder="1" applyAlignment="1">
      <alignment horizontal="center" vertical="center" wrapText="1"/>
    </xf>
    <xf numFmtId="49" fontId="67" fillId="25" borderId="11" xfId="0" applyNumberFormat="1" applyFont="1" applyFill="1" applyBorder="1" applyAlignment="1">
      <alignment horizontal="center" vertical="center" wrapText="1"/>
    </xf>
    <xf numFmtId="165" fontId="32" fillId="25" borderId="11" xfId="0" applyNumberFormat="1" applyFont="1" applyFill="1" applyBorder="1" applyAlignment="1" applyProtection="1">
      <alignment vertical="top"/>
    </xf>
    <xf numFmtId="165" fontId="66" fillId="25" borderId="11" xfId="0" applyNumberFormat="1" applyFont="1" applyFill="1" applyBorder="1" applyAlignment="1" applyProtection="1">
      <alignment horizontal="center" vertical="center"/>
    </xf>
    <xf numFmtId="3" fontId="66" fillId="25" borderId="11" xfId="0" applyNumberFormat="1" applyFont="1" applyFill="1" applyBorder="1" applyAlignment="1" applyProtection="1">
      <alignment horizontal="center" vertical="center"/>
    </xf>
    <xf numFmtId="0" fontId="32" fillId="0" borderId="11" xfId="0" applyFont="1" applyBorder="1" applyAlignment="1">
      <alignment vertical="center" wrapText="1"/>
    </xf>
    <xf numFmtId="3" fontId="18" fillId="0" borderId="0" xfId="0" applyNumberFormat="1" applyFont="1" applyFill="1" applyAlignment="1" applyProtection="1"/>
    <xf numFmtId="0" fontId="63" fillId="0" borderId="0" xfId="0" applyNumberFormat="1" applyFont="1" applyFill="1" applyAlignment="1" applyProtection="1"/>
    <xf numFmtId="0" fontId="63" fillId="0" borderId="11" xfId="0" applyFont="1" applyBorder="1" applyAlignment="1">
      <alignment horizontal="center" vertical="center" wrapText="1"/>
    </xf>
    <xf numFmtId="0" fontId="63" fillId="26" borderId="11" xfId="0" applyFont="1" applyFill="1" applyBorder="1" applyAlignment="1">
      <alignment horizontal="center" vertical="center" wrapText="1"/>
    </xf>
    <xf numFmtId="49" fontId="63" fillId="26" borderId="11" xfId="0" applyNumberFormat="1" applyFont="1" applyFill="1" applyBorder="1" applyAlignment="1">
      <alignment horizontal="center" vertical="center" wrapText="1"/>
    </xf>
    <xf numFmtId="165" fontId="64" fillId="26" borderId="11" xfId="0" applyNumberFormat="1" applyFont="1" applyFill="1" applyBorder="1" applyAlignment="1">
      <alignment horizontal="center" vertical="center"/>
    </xf>
    <xf numFmtId="3" fontId="64" fillId="26" borderId="11" xfId="0" applyNumberFormat="1" applyFont="1" applyFill="1" applyBorder="1" applyAlignment="1">
      <alignment horizontal="center" vertical="center"/>
    </xf>
    <xf numFmtId="0" fontId="65" fillId="0" borderId="0" xfId="0" applyFont="1" applyFill="1"/>
    <xf numFmtId="0" fontId="6" fillId="0" borderId="0" xfId="0" applyNumberFormat="1" applyFont="1" applyFill="1" applyAlignment="1" applyProtection="1"/>
    <xf numFmtId="0" fontId="6" fillId="26" borderId="11" xfId="0" applyFont="1" applyFill="1" applyBorder="1" applyAlignment="1">
      <alignment horizontal="center" vertical="center" wrapText="1"/>
    </xf>
    <xf numFmtId="49" fontId="6" fillId="26" borderId="11" xfId="0" applyNumberFormat="1" applyFont="1" applyFill="1" applyBorder="1" applyAlignment="1">
      <alignment horizontal="center" vertical="center" wrapText="1"/>
    </xf>
    <xf numFmtId="0" fontId="6" fillId="26" borderId="11" xfId="0" applyFont="1" applyFill="1" applyBorder="1" applyAlignment="1">
      <alignment horizontal="justify" vertical="center" wrapText="1"/>
    </xf>
    <xf numFmtId="0" fontId="109" fillId="0" borderId="0" xfId="0" applyFont="1" applyFill="1"/>
    <xf numFmtId="0" fontId="36" fillId="0" borderId="0" xfId="0" applyNumberFormat="1" applyFont="1" applyFill="1" applyAlignment="1" applyProtection="1"/>
    <xf numFmtId="2" fontId="36" fillId="0" borderId="11" xfId="55" applyNumberFormat="1" applyFont="1" applyBorder="1" applyAlignment="1">
      <alignment vertical="center" wrapText="1"/>
    </xf>
    <xf numFmtId="3" fontId="38" fillId="0" borderId="11" xfId="48" applyNumberFormat="1" applyFont="1" applyBorder="1" applyAlignment="1">
      <alignment horizontal="right" vertical="center"/>
    </xf>
    <xf numFmtId="3" fontId="38" fillId="24" borderId="11" xfId="48" applyNumberFormat="1" applyFont="1" applyFill="1" applyBorder="1" applyAlignment="1">
      <alignment horizontal="right" vertical="center"/>
    </xf>
    <xf numFmtId="3" fontId="41" fillId="0" borderId="11" xfId="48" applyNumberFormat="1" applyFont="1" applyBorder="1" applyAlignment="1">
      <alignment horizontal="right" vertical="center"/>
    </xf>
    <xf numFmtId="3" fontId="41" fillId="24" borderId="11" xfId="48" applyNumberFormat="1" applyFont="1" applyFill="1" applyBorder="1" applyAlignment="1">
      <alignment horizontal="right" vertical="center"/>
    </xf>
    <xf numFmtId="3" fontId="57" fillId="0" borderId="11" xfId="48" applyNumberFormat="1" applyFont="1" applyBorder="1" applyAlignment="1">
      <alignment horizontal="right" vertical="center"/>
    </xf>
    <xf numFmtId="3" fontId="57" fillId="24" borderId="11" xfId="48" applyNumberFormat="1" applyFont="1" applyFill="1" applyBorder="1" applyAlignment="1">
      <alignment horizontal="right" vertical="center"/>
    </xf>
    <xf numFmtId="2" fontId="34" fillId="0" borderId="11" xfId="55" quotePrefix="1" applyNumberFormat="1" applyFont="1" applyBorder="1" applyAlignment="1">
      <alignment vertical="center" wrapText="1"/>
    </xf>
    <xf numFmtId="49" fontId="6" fillId="25" borderId="11" xfId="0" applyNumberFormat="1" applyFont="1" applyFill="1" applyBorder="1" applyAlignment="1">
      <alignment horizontal="center" vertical="center" wrapText="1"/>
    </xf>
    <xf numFmtId="0" fontId="39" fillId="0" borderId="0" xfId="0" applyNumberFormat="1" applyFont="1" applyFill="1" applyAlignment="1" applyProtection="1"/>
    <xf numFmtId="0" fontId="39" fillId="0" borderId="11" xfId="0" applyFont="1" applyBorder="1" applyAlignment="1">
      <alignment horizontal="center" vertical="center" wrapText="1"/>
    </xf>
    <xf numFmtId="49" fontId="39" fillId="0" borderId="11" xfId="0" applyNumberFormat="1" applyFont="1" applyBorder="1" applyAlignment="1">
      <alignment horizontal="center" vertical="center" wrapText="1"/>
    </xf>
    <xf numFmtId="0" fontId="110" fillId="0" borderId="11" xfId="54" applyFont="1" applyBorder="1" applyAlignment="1">
      <alignment wrapText="1"/>
    </xf>
    <xf numFmtId="0" fontId="104" fillId="0" borderId="0" xfId="0" applyNumberFormat="1" applyFont="1" applyFill="1" applyBorder="1" applyAlignment="1" applyProtection="1">
      <alignment horizontal="center" vertical="top" wrapText="1"/>
    </xf>
    <xf numFmtId="0" fontId="58" fillId="0" borderId="0" xfId="0" applyNumberFormat="1" applyFont="1" applyFill="1" applyBorder="1" applyAlignment="1" applyProtection="1">
      <alignment horizontal="center" vertical="top" wrapText="1"/>
    </xf>
    <xf numFmtId="0" fontId="43" fillId="24" borderId="11" xfId="0" applyFont="1" applyFill="1" applyBorder="1" applyAlignment="1">
      <alignment horizontal="center" vertical="center" wrapText="1"/>
    </xf>
    <xf numFmtId="0" fontId="44" fillId="0" borderId="11"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32" fillId="0" borderId="0" xfId="0" applyFont="1" applyFill="1" applyAlignment="1">
      <alignment horizontal="left" vertical="center" wrapText="1"/>
    </xf>
    <xf numFmtId="3" fontId="57" fillId="25" borderId="11" xfId="48" applyNumberFormat="1" applyFont="1" applyFill="1" applyBorder="1" applyAlignment="1">
      <alignment horizontal="center" vertical="center" wrapText="1"/>
    </xf>
    <xf numFmtId="0" fontId="44" fillId="0" borderId="0" xfId="0" applyNumberFormat="1" applyFont="1" applyFill="1" applyAlignment="1" applyProtection="1">
      <alignment horizontal="left" vertical="center" wrapText="1"/>
    </xf>
    <xf numFmtId="0" fontId="44" fillId="0" borderId="0" xfId="0" applyFont="1" applyAlignment="1"/>
    <xf numFmtId="0" fontId="44" fillId="0" borderId="0" xfId="0" applyNumberFormat="1" applyFont="1" applyFill="1" applyBorder="1" applyAlignment="1" applyProtection="1">
      <alignment horizontal="center"/>
    </xf>
    <xf numFmtId="0" fontId="44" fillId="0" borderId="13"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xf>
    <xf numFmtId="0" fontId="114" fillId="0" borderId="0" xfId="0" applyFont="1" applyAlignment="1">
      <alignment horizontal="left"/>
    </xf>
    <xf numFmtId="0" fontId="44" fillId="0" borderId="0" xfId="0" applyFont="1" applyAlignment="1">
      <alignment vertical="top"/>
    </xf>
    <xf numFmtId="0" fontId="119" fillId="0" borderId="0" xfId="0" applyNumberFormat="1" applyFont="1" applyFill="1" applyAlignment="1" applyProtection="1">
      <alignment horizontal="center" vertical="top" wrapText="1"/>
    </xf>
    <xf numFmtId="0" fontId="118" fillId="0" borderId="0" xfId="0" applyNumberFormat="1" applyFont="1" applyFill="1" applyAlignment="1" applyProtection="1">
      <alignment horizontal="right" vertical="top" wrapText="1"/>
    </xf>
    <xf numFmtId="4" fontId="121" fillId="24" borderId="11" xfId="0" applyNumberFormat="1" applyFont="1" applyFill="1" applyBorder="1" applyAlignment="1">
      <alignment horizontal="right" wrapText="1"/>
    </xf>
    <xf numFmtId="4" fontId="74" fillId="24" borderId="11" xfId="0" applyNumberFormat="1" applyFont="1" applyFill="1" applyBorder="1" applyAlignment="1">
      <alignment wrapText="1"/>
    </xf>
    <xf numFmtId="4" fontId="74" fillId="24" borderId="11" xfId="0" applyNumberFormat="1" applyFont="1" applyFill="1" applyBorder="1" applyAlignment="1">
      <alignment horizontal="right" wrapText="1"/>
    </xf>
    <xf numFmtId="0" fontId="120" fillId="0" borderId="11" xfId="0" applyFont="1" applyBorder="1"/>
    <xf numFmtId="4" fontId="122" fillId="24" borderId="11" xfId="0" applyNumberFormat="1" applyFont="1" applyFill="1" applyBorder="1" applyAlignment="1">
      <alignment wrapText="1"/>
    </xf>
    <xf numFmtId="4" fontId="120" fillId="0" borderId="11" xfId="0" applyNumberFormat="1" applyFont="1" applyBorder="1"/>
    <xf numFmtId="4" fontId="26" fillId="0" borderId="11" xfId="0" applyNumberFormat="1" applyFont="1" applyBorder="1"/>
    <xf numFmtId="0" fontId="114" fillId="0" borderId="0" xfId="0" applyFont="1" applyAlignment="1">
      <alignment horizontal="center"/>
    </xf>
    <xf numFmtId="0" fontId="95" fillId="0" borderId="0" xfId="0" applyFont="1" applyAlignment="1">
      <alignment vertical="top" wrapText="1"/>
    </xf>
    <xf numFmtId="0" fontId="44" fillId="0" borderId="12" xfId="0" applyFont="1" applyBorder="1" applyAlignment="1">
      <alignment horizontal="center" vertical="center" wrapText="1"/>
    </xf>
    <xf numFmtId="0" fontId="57" fillId="24" borderId="8" xfId="0" applyFont="1" applyFill="1" applyBorder="1" applyAlignment="1">
      <alignment horizontal="center" vertical="center" wrapText="1"/>
    </xf>
    <xf numFmtId="0" fontId="101" fillId="0" borderId="11" xfId="0" applyFont="1" applyBorder="1"/>
    <xf numFmtId="0" fontId="43" fillId="0" borderId="12" xfId="0" applyFont="1" applyBorder="1" applyAlignment="1">
      <alignment horizontal="center" vertical="center" wrapText="1"/>
    </xf>
    <xf numFmtId="0" fontId="43" fillId="0" borderId="8" xfId="0" applyNumberFormat="1" applyFont="1" applyFill="1" applyBorder="1" applyAlignment="1" applyProtection="1">
      <alignment horizontal="center" vertical="center" wrapText="1"/>
    </xf>
    <xf numFmtId="0" fontId="84" fillId="0" borderId="16" xfId="0" applyFont="1" applyBorder="1"/>
    <xf numFmtId="49" fontId="58" fillId="24" borderId="13" xfId="0" applyNumberFormat="1" applyFont="1" applyFill="1" applyBorder="1" applyAlignment="1">
      <alignment wrapText="1"/>
    </xf>
    <xf numFmtId="4" fontId="121" fillId="24" borderId="13" xfId="0" applyNumberFormat="1" applyFont="1" applyFill="1" applyBorder="1" applyAlignment="1">
      <alignment horizontal="right" wrapText="1"/>
    </xf>
    <xf numFmtId="0" fontId="0" fillId="0" borderId="11" xfId="0" applyFont="1" applyBorder="1"/>
    <xf numFmtId="0" fontId="57" fillId="24" borderId="9" xfId="0" applyFont="1" applyFill="1" applyBorder="1" applyAlignment="1">
      <alignment horizontal="center" vertical="center" wrapText="1"/>
    </xf>
    <xf numFmtId="0" fontId="57" fillId="24" borderId="0" xfId="0" applyFont="1" applyFill="1" applyBorder="1" applyAlignment="1">
      <alignment horizontal="center" vertical="center" wrapText="1"/>
    </xf>
    <xf numFmtId="0" fontId="43" fillId="24" borderId="12" xfId="0" applyFont="1" applyFill="1" applyBorder="1" applyAlignment="1">
      <alignment horizontal="center" vertical="center" wrapText="1"/>
    </xf>
    <xf numFmtId="0" fontId="57" fillId="24" borderId="16" xfId="0" applyFont="1" applyFill="1" applyBorder="1" applyAlignment="1">
      <alignment horizontal="center" vertical="center" wrapText="1"/>
    </xf>
    <xf numFmtId="0" fontId="84" fillId="0" borderId="17" xfId="0" applyFont="1" applyBorder="1"/>
    <xf numFmtId="49" fontId="101" fillId="24" borderId="11" xfId="0" applyNumberFormat="1" applyFont="1" applyFill="1" applyBorder="1" applyAlignment="1">
      <alignment horizontal="right" wrapText="1"/>
    </xf>
    <xf numFmtId="49" fontId="101" fillId="24" borderId="12" xfId="0" applyNumberFormat="1" applyFont="1" applyFill="1" applyBorder="1" applyAlignment="1">
      <alignment horizontal="right" wrapText="1"/>
    </xf>
    <xf numFmtId="0" fontId="32"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38" fillId="0" borderId="0" xfId="0" applyNumberFormat="1" applyFont="1" applyFill="1" applyBorder="1" applyAlignment="1" applyProtection="1">
      <alignment horizontal="left" vertical="top" wrapText="1"/>
    </xf>
    <xf numFmtId="0" fontId="57" fillId="24" borderId="11" xfId="0" applyFont="1" applyFill="1" applyBorder="1" applyAlignment="1">
      <alignment horizontal="center" wrapText="1"/>
    </xf>
    <xf numFmtId="0" fontId="84" fillId="0" borderId="15" xfId="0" applyFont="1" applyBorder="1"/>
    <xf numFmtId="0" fontId="58" fillId="0" borderId="13" xfId="0" applyFont="1" applyFill="1" applyBorder="1" applyAlignment="1" applyProtection="1">
      <protection locked="0"/>
    </xf>
    <xf numFmtId="0" fontId="39" fillId="0" borderId="13" xfId="0" applyFont="1" applyBorder="1" applyAlignment="1">
      <alignment horizontal="center" vertical="center" wrapText="1"/>
    </xf>
    <xf numFmtId="0" fontId="39" fillId="0" borderId="13" xfId="0" applyFont="1" applyBorder="1" applyAlignment="1">
      <alignment horizontal="center" vertical="top" wrapText="1"/>
    </xf>
    <xf numFmtId="0" fontId="39" fillId="0" borderId="11" xfId="0" applyFont="1" applyBorder="1" applyAlignment="1">
      <alignment horizontal="center" vertical="top" wrapText="1"/>
    </xf>
    <xf numFmtId="2" fontId="39" fillId="0" borderId="13" xfId="0" applyNumberFormat="1" applyFont="1" applyBorder="1" applyAlignment="1">
      <alignment horizontal="center" vertical="top" wrapText="1"/>
    </xf>
    <xf numFmtId="0" fontId="39" fillId="0" borderId="13" xfId="0" applyFont="1" applyBorder="1" applyAlignment="1">
      <alignment horizontal="center" wrapText="1"/>
    </xf>
    <xf numFmtId="49" fontId="6" fillId="24" borderId="13" xfId="0" applyNumberFormat="1" applyFont="1" applyFill="1" applyBorder="1" applyAlignment="1">
      <alignment horizontal="right" wrapText="1"/>
    </xf>
    <xf numFmtId="2" fontId="6" fillId="24" borderId="13" xfId="0" applyNumberFormat="1" applyFont="1" applyFill="1" applyBorder="1" applyAlignment="1">
      <alignment horizontal="right" wrapText="1"/>
    </xf>
    <xf numFmtId="4" fontId="39" fillId="24" borderId="13" xfId="0" applyNumberFormat="1" applyFont="1" applyFill="1" applyBorder="1" applyAlignment="1">
      <alignment horizontal="right" wrapText="1"/>
    </xf>
    <xf numFmtId="2" fontId="6" fillId="24" borderId="13" xfId="0" applyNumberFormat="1" applyFont="1" applyFill="1" applyBorder="1" applyAlignment="1">
      <alignment vertical="center" wrapText="1"/>
    </xf>
    <xf numFmtId="0" fontId="58" fillId="0" borderId="11" xfId="0" applyFont="1" applyFill="1" applyBorder="1" applyAlignment="1" applyProtection="1">
      <protection locked="0"/>
    </xf>
    <xf numFmtId="2" fontId="39" fillId="0" borderId="11" xfId="0" applyNumberFormat="1" applyFont="1" applyBorder="1" applyAlignment="1">
      <alignment horizontal="center" vertical="top" wrapText="1"/>
    </xf>
    <xf numFmtId="0" fontId="39" fillId="0" borderId="11" xfId="0" applyFont="1" applyBorder="1" applyAlignment="1">
      <alignment horizontal="center" wrapText="1"/>
    </xf>
    <xf numFmtId="49" fontId="6" fillId="24" borderId="11" xfId="0" applyNumberFormat="1" applyFont="1" applyFill="1" applyBorder="1" applyAlignment="1">
      <alignment horizontal="right" wrapText="1"/>
    </xf>
    <xf numFmtId="4" fontId="39" fillId="24" borderId="11" xfId="0" applyNumberFormat="1" applyFont="1" applyFill="1" applyBorder="1" applyAlignment="1">
      <alignment horizontal="right" wrapText="1"/>
    </xf>
    <xf numFmtId="0" fontId="58" fillId="0" borderId="11" xfId="0" applyFont="1" applyFill="1" applyBorder="1" applyAlignment="1" applyProtection="1">
      <alignment horizontal="center"/>
      <protection locked="0"/>
    </xf>
    <xf numFmtId="4" fontId="6" fillId="24" borderId="11" xfId="0" applyNumberFormat="1" applyFont="1" applyFill="1" applyBorder="1" applyAlignment="1">
      <alignment wrapText="1"/>
    </xf>
    <xf numFmtId="2" fontId="6" fillId="24" borderId="11" xfId="0" applyNumberFormat="1" applyFont="1" applyFill="1" applyBorder="1" applyAlignment="1">
      <alignment horizontal="right" wrapText="1"/>
    </xf>
    <xf numFmtId="0" fontId="58" fillId="0" borderId="11" xfId="0" applyFont="1" applyFill="1" applyBorder="1" applyAlignment="1" applyProtection="1">
      <alignment horizontal="left"/>
    </xf>
    <xf numFmtId="2" fontId="39" fillId="24" borderId="11" xfId="0" applyNumberFormat="1" applyFont="1" applyFill="1" applyBorder="1" applyAlignment="1">
      <alignment horizontal="right" wrapText="1"/>
    </xf>
    <xf numFmtId="4" fontId="6" fillId="24" borderId="11" xfId="0" applyNumberFormat="1" applyFont="1" applyFill="1" applyBorder="1" applyAlignment="1">
      <alignment horizontal="right" wrapText="1"/>
    </xf>
    <xf numFmtId="4" fontId="101" fillId="24" borderId="11" xfId="0" applyNumberFormat="1" applyFont="1" applyFill="1" applyBorder="1" applyAlignment="1">
      <alignment horizontal="right" wrapText="1"/>
    </xf>
    <xf numFmtId="4" fontId="58" fillId="24" borderId="11" xfId="0" applyNumberFormat="1" applyFont="1" applyFill="1" applyBorder="1" applyAlignment="1">
      <alignment horizontal="right" wrapText="1"/>
    </xf>
    <xf numFmtId="0" fontId="101" fillId="24" borderId="11" xfId="0" applyFont="1" applyFill="1" applyBorder="1"/>
    <xf numFmtId="4" fontId="58" fillId="0" borderId="11" xfId="0" applyNumberFormat="1" applyFont="1" applyBorder="1"/>
    <xf numFmtId="2" fontId="58" fillId="0" borderId="11" xfId="0" applyNumberFormat="1" applyFont="1" applyBorder="1"/>
    <xf numFmtId="0" fontId="60"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60" fillId="0" borderId="12" xfId="0" applyNumberFormat="1" applyFont="1" applyFill="1" applyBorder="1" applyAlignment="1" applyProtection="1">
      <alignment horizontal="center" vertical="center" wrapText="1"/>
    </xf>
    <xf numFmtId="0" fontId="60" fillId="0" borderId="8" xfId="0" applyFont="1" applyBorder="1" applyAlignment="1">
      <alignment horizontal="center" vertical="center" wrapText="1"/>
    </xf>
    <xf numFmtId="0" fontId="60" fillId="0" borderId="17" xfId="0" applyFont="1" applyBorder="1" applyAlignment="1">
      <alignment horizontal="center" vertical="center" wrapText="1"/>
    </xf>
    <xf numFmtId="0" fontId="101" fillId="0" borderId="18" xfId="0" applyFont="1" applyBorder="1"/>
    <xf numFmtId="0" fontId="101" fillId="0" borderId="14" xfId="0" applyFont="1" applyBorder="1"/>
    <xf numFmtId="0" fontId="58" fillId="24" borderId="8" xfId="0" applyFont="1" applyFill="1" applyBorder="1" applyAlignment="1">
      <alignment horizontal="center" vertical="center" wrapText="1"/>
    </xf>
    <xf numFmtId="0" fontId="58" fillId="24" borderId="16" xfId="0" applyFont="1" applyFill="1" applyBorder="1" applyAlignment="1">
      <alignment horizontal="center" vertical="center" wrapText="1"/>
    </xf>
    <xf numFmtId="0" fontId="101" fillId="0" borderId="16" xfId="0" applyFont="1" applyBorder="1"/>
    <xf numFmtId="0" fontId="101" fillId="0" borderId="17" xfId="0" applyFont="1" applyBorder="1"/>
    <xf numFmtId="0" fontId="26" fillId="0" borderId="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60" fillId="0" borderId="11" xfId="0" applyFont="1" applyBorder="1" applyAlignment="1">
      <alignment horizontal="center" vertical="top" wrapText="1"/>
    </xf>
    <xf numFmtId="0" fontId="60" fillId="0" borderId="11" xfId="0" applyFont="1" applyBorder="1" applyAlignment="1">
      <alignment horizontal="center" wrapText="1"/>
    </xf>
    <xf numFmtId="49" fontId="57" fillId="24" borderId="11" xfId="0" applyNumberFormat="1" applyFont="1" applyFill="1" applyBorder="1" applyAlignment="1">
      <alignment horizontal="center" wrapText="1"/>
    </xf>
    <xf numFmtId="3" fontId="60" fillId="25" borderId="15" xfId="48" applyNumberFormat="1" applyFont="1" applyFill="1" applyBorder="1" applyAlignment="1">
      <alignment horizontal="center" vertical="center"/>
    </xf>
    <xf numFmtId="0" fontId="32" fillId="25" borderId="14" xfId="0" applyFont="1" applyFill="1" applyBorder="1" applyAlignment="1">
      <alignment horizontal="center" vertical="center"/>
    </xf>
    <xf numFmtId="165" fontId="67" fillId="25" borderId="11" xfId="48" applyNumberFormat="1" applyFont="1" applyFill="1" applyBorder="1" applyAlignment="1">
      <alignment horizontal="center" vertical="center"/>
    </xf>
    <xf numFmtId="3" fontId="67" fillId="25" borderId="11" xfId="48" applyNumberFormat="1" applyFont="1" applyFill="1" applyBorder="1" applyAlignment="1">
      <alignment horizontal="center" vertical="center"/>
    </xf>
    <xf numFmtId="0" fontId="60" fillId="0" borderId="12" xfId="0" applyFont="1" applyBorder="1" applyAlignment="1">
      <alignment vertical="center" wrapText="1"/>
    </xf>
    <xf numFmtId="0" fontId="58" fillId="24" borderId="15" xfId="0" applyFont="1" applyFill="1" applyBorder="1" applyAlignment="1">
      <alignment vertical="center" wrapText="1"/>
    </xf>
    <xf numFmtId="0" fontId="0" fillId="0" borderId="18" xfId="0" applyBorder="1" applyAlignment="1"/>
    <xf numFmtId="0" fontId="0" fillId="0" borderId="14" xfId="0" applyBorder="1" applyAlignment="1"/>
    <xf numFmtId="0" fontId="0" fillId="0" borderId="19" xfId="0" applyBorder="1" applyAlignment="1"/>
    <xf numFmtId="0" fontId="0" fillId="0" borderId="13" xfId="0" applyBorder="1" applyAlignment="1"/>
    <xf numFmtId="2" fontId="44" fillId="0" borderId="17" xfId="0" applyNumberFormat="1" applyFont="1" applyBorder="1" applyAlignment="1">
      <alignment vertical="center" wrapText="1"/>
    </xf>
    <xf numFmtId="0" fontId="0" fillId="0" borderId="20" xfId="0" applyBorder="1" applyAlignment="1"/>
    <xf numFmtId="0" fontId="0" fillId="0" borderId="21" xfId="0" applyBorder="1" applyAlignment="1"/>
    <xf numFmtId="0" fontId="126" fillId="0" borderId="11" xfId="0" applyFont="1" applyBorder="1"/>
    <xf numFmtId="0" fontId="24" fillId="0" borderId="0" xfId="0" applyFont="1" applyFill="1" applyAlignment="1">
      <alignment horizontal="left"/>
    </xf>
    <xf numFmtId="0" fontId="26" fillId="0" borderId="11" xfId="0" applyNumberFormat="1" applyFont="1" applyFill="1" applyBorder="1" applyAlignment="1" applyProtection="1">
      <alignment horizontal="left" vertical="center" wrapText="1"/>
    </xf>
    <xf numFmtId="0" fontId="56" fillId="0" borderId="0" xfId="0" applyNumberFormat="1" applyFont="1" applyFill="1" applyAlignment="1" applyProtection="1"/>
    <xf numFmtId="0" fontId="56" fillId="0" borderId="0" xfId="0" applyFont="1" applyFill="1"/>
    <xf numFmtId="0" fontId="6" fillId="25" borderId="11" xfId="0" applyFont="1" applyFill="1" applyBorder="1" applyAlignment="1">
      <alignment horizontal="left" vertical="center" wrapText="1"/>
    </xf>
    <xf numFmtId="0" fontId="39" fillId="0" borderId="11" xfId="0" applyFont="1" applyBorder="1" applyAlignment="1">
      <alignment vertical="center" wrapText="1"/>
    </xf>
    <xf numFmtId="2" fontId="2" fillId="0" borderId="11" xfId="55" applyNumberFormat="1" applyFont="1" applyBorder="1" applyAlignment="1">
      <alignment vertical="center" wrapText="1"/>
    </xf>
    <xf numFmtId="2" fontId="23" fillId="0" borderId="11" xfId="55" applyNumberFormat="1" applyFont="1" applyBorder="1" applyAlignment="1">
      <alignment horizontal="justify" vertical="center" wrapText="1"/>
    </xf>
    <xf numFmtId="2" fontId="40" fillId="25" borderId="11" xfId="0" quotePrefix="1" applyNumberFormat="1" applyFont="1" applyFill="1" applyBorder="1" applyAlignment="1">
      <alignment vertical="center" wrapText="1"/>
    </xf>
    <xf numFmtId="2" fontId="40" fillId="24" borderId="11" xfId="0" applyNumberFormat="1" applyFont="1" applyFill="1" applyBorder="1" applyAlignment="1">
      <alignment vertical="center" wrapText="1"/>
    </xf>
    <xf numFmtId="2" fontId="45" fillId="0" borderId="11" xfId="0" quotePrefix="1" applyNumberFormat="1" applyFont="1" applyBorder="1" applyAlignment="1">
      <alignment vertical="center" wrapText="1"/>
    </xf>
    <xf numFmtId="2" fontId="70" fillId="0" borderId="11" xfId="0" applyNumberFormat="1" applyFont="1" applyBorder="1" applyAlignment="1">
      <alignment vertical="center" wrapText="1"/>
    </xf>
    <xf numFmtId="2" fontId="34" fillId="25" borderId="11" xfId="0" quotePrefix="1" applyNumberFormat="1" applyFont="1" applyFill="1" applyBorder="1" applyAlignment="1">
      <alignment vertical="center" wrapText="1"/>
    </xf>
    <xf numFmtId="2" fontId="36" fillId="0" borderId="11" xfId="0" quotePrefix="1" applyNumberFormat="1" applyFont="1" applyBorder="1" applyAlignment="1">
      <alignment vertical="center" wrapText="1"/>
    </xf>
    <xf numFmtId="0" fontId="60" fillId="0" borderId="8" xfId="0" applyNumberFormat="1" applyFont="1" applyFill="1" applyBorder="1" applyAlignment="1" applyProtection="1">
      <alignment horizontal="center" vertical="center" wrapText="1"/>
    </xf>
    <xf numFmtId="2" fontId="39" fillId="24" borderId="12" xfId="0" applyNumberFormat="1" applyFont="1" applyFill="1" applyBorder="1" applyAlignment="1">
      <alignment horizontal="right" wrapText="1"/>
    </xf>
    <xf numFmtId="2" fontId="66" fillId="25" borderId="11" xfId="0" applyNumberFormat="1" applyFont="1" applyFill="1" applyBorder="1" applyAlignment="1">
      <alignment vertical="center" wrapText="1"/>
    </xf>
    <xf numFmtId="165" fontId="67" fillId="25" borderId="11" xfId="48" applyNumberFormat="1" applyFont="1" applyFill="1" applyBorder="1" applyAlignment="1">
      <alignment horizontal="center" vertical="center" wrapText="1"/>
    </xf>
    <xf numFmtId="0" fontId="67" fillId="25" borderId="11" xfId="0" applyFont="1" applyFill="1" applyBorder="1" applyAlignment="1">
      <alignment horizontal="center" vertical="center" wrapText="1"/>
    </xf>
    <xf numFmtId="0" fontId="66" fillId="0" borderId="11" xfId="0" applyFont="1" applyBorder="1" applyAlignment="1">
      <alignment horizontal="center" vertical="center" wrapText="1"/>
    </xf>
    <xf numFmtId="165" fontId="67" fillId="25" borderId="11" xfId="48" applyNumberFormat="1" applyFont="1" applyFill="1" applyBorder="1" applyAlignment="1">
      <alignment vertical="top" wrapText="1"/>
    </xf>
    <xf numFmtId="0" fontId="66" fillId="25" borderId="11" xfId="0" applyFont="1" applyFill="1" applyBorder="1" applyAlignment="1">
      <alignment vertical="center" wrapText="1"/>
    </xf>
    <xf numFmtId="3" fontId="24" fillId="0" borderId="0" xfId="0" applyNumberFormat="1" applyFont="1" applyFill="1"/>
    <xf numFmtId="3" fontId="32" fillId="24" borderId="11" xfId="0" applyNumberFormat="1" applyFont="1" applyFill="1" applyBorder="1" applyAlignment="1" applyProtection="1">
      <alignment horizontal="center" vertical="center" wrapText="1"/>
    </xf>
    <xf numFmtId="3" fontId="26" fillId="0" borderId="11" xfId="0" applyNumberFormat="1" applyFont="1" applyFill="1" applyBorder="1" applyAlignment="1" applyProtection="1">
      <alignment horizontal="center" vertical="center" wrapText="1"/>
    </xf>
    <xf numFmtId="3" fontId="6" fillId="25" borderId="11" xfId="0" applyNumberFormat="1" applyFont="1" applyFill="1" applyBorder="1" applyAlignment="1" applyProtection="1">
      <alignment horizontal="center" vertical="center"/>
    </xf>
    <xf numFmtId="3" fontId="58" fillId="25" borderId="11" xfId="0" applyNumberFormat="1" applyFont="1" applyFill="1" applyBorder="1" applyAlignment="1">
      <alignment vertical="center"/>
    </xf>
    <xf numFmtId="3" fontId="6" fillId="25" borderId="11" xfId="0" applyNumberFormat="1" applyFont="1" applyFill="1" applyBorder="1" applyAlignment="1" applyProtection="1">
      <alignment vertical="center"/>
    </xf>
    <xf numFmtId="3" fontId="39" fillId="0" borderId="11" xfId="0" applyNumberFormat="1" applyFont="1" applyFill="1" applyBorder="1" applyAlignment="1" applyProtection="1">
      <alignment horizontal="center" vertical="center"/>
    </xf>
    <xf numFmtId="3" fontId="101" fillId="0" borderId="11" xfId="0" applyNumberFormat="1" applyFont="1" applyBorder="1" applyAlignment="1">
      <alignment horizontal="center" vertical="center"/>
    </xf>
    <xf numFmtId="3" fontId="6" fillId="26" borderId="11" xfId="0" applyNumberFormat="1" applyFont="1" applyFill="1" applyBorder="1" applyAlignment="1" applyProtection="1">
      <alignment horizontal="center" vertical="center"/>
    </xf>
    <xf numFmtId="3" fontId="6" fillId="26" borderId="11" xfId="0" applyNumberFormat="1" applyFont="1" applyFill="1" applyBorder="1" applyAlignment="1" applyProtection="1">
      <alignment vertical="center"/>
    </xf>
    <xf numFmtId="0" fontId="32" fillId="24" borderId="11" xfId="0" applyFont="1" applyFill="1" applyBorder="1" applyAlignment="1">
      <alignment horizontal="justify" vertical="center" wrapText="1"/>
    </xf>
    <xf numFmtId="165" fontId="60" fillId="24" borderId="11" xfId="48" applyNumberFormat="1" applyFont="1" applyFill="1" applyBorder="1" applyAlignment="1">
      <alignment horizontal="center" vertical="top" wrapText="1"/>
    </xf>
    <xf numFmtId="0" fontId="60" fillId="24" borderId="11" xfId="0" applyNumberFormat="1" applyFont="1" applyFill="1" applyBorder="1" applyAlignment="1" applyProtection="1">
      <alignment horizontal="left" vertical="center" wrapText="1"/>
    </xf>
    <xf numFmtId="0" fontId="25" fillId="24" borderId="0" xfId="0" applyNumberFormat="1" applyFont="1" applyFill="1" applyAlignment="1" applyProtection="1"/>
    <xf numFmtId="0" fontId="32" fillId="24" borderId="11" xfId="0" applyFont="1" applyFill="1" applyBorder="1" applyAlignment="1">
      <alignment horizontal="left" vertical="center" wrapText="1"/>
    </xf>
    <xf numFmtId="0" fontId="25" fillId="24" borderId="0" xfId="0" applyFont="1" applyFill="1"/>
    <xf numFmtId="0" fontId="60" fillId="24" borderId="11" xfId="0" applyNumberFormat="1" applyFont="1" applyFill="1" applyBorder="1" applyAlignment="1" applyProtection="1">
      <alignment horizontal="left" vertical="center"/>
    </xf>
    <xf numFmtId="0" fontId="32" fillId="24" borderId="11" xfId="0" applyFont="1" applyFill="1" applyBorder="1" applyAlignment="1">
      <alignment vertical="center" wrapText="1"/>
    </xf>
    <xf numFmtId="165" fontId="32" fillId="24" borderId="11" xfId="0" applyNumberFormat="1" applyFont="1" applyFill="1" applyBorder="1" applyAlignment="1" applyProtection="1">
      <alignment vertical="top" wrapText="1"/>
    </xf>
    <xf numFmtId="3" fontId="57" fillId="24" borderId="11" xfId="48" applyNumberFormat="1" applyFont="1" applyFill="1" applyBorder="1" applyAlignment="1">
      <alignment horizontal="center" vertical="center" wrapText="1"/>
    </xf>
    <xf numFmtId="3" fontId="23" fillId="24" borderId="11" xfId="0" applyNumberFormat="1" applyFont="1" applyFill="1" applyBorder="1" applyAlignment="1" applyProtection="1">
      <alignment horizontal="center" vertical="center"/>
    </xf>
    <xf numFmtId="2" fontId="32" fillId="24" borderId="11" xfId="55" applyNumberFormat="1" applyFont="1" applyFill="1" applyBorder="1" applyAlignment="1">
      <alignment vertical="center" wrapText="1"/>
    </xf>
    <xf numFmtId="0" fontId="57" fillId="24" borderId="11" xfId="0" applyFont="1" applyFill="1" applyBorder="1" applyAlignment="1">
      <alignment horizontal="center" vertical="center" wrapText="1"/>
    </xf>
    <xf numFmtId="2" fontId="60" fillId="24" borderId="11" xfId="0" applyNumberFormat="1" applyFont="1" applyFill="1" applyBorder="1" applyAlignment="1">
      <alignment vertical="center" wrapText="1"/>
    </xf>
    <xf numFmtId="0" fontId="24" fillId="24" borderId="0" xfId="0" applyNumberFormat="1" applyFont="1" applyFill="1" applyAlignment="1" applyProtection="1"/>
    <xf numFmtId="0" fontId="24" fillId="24" borderId="0" xfId="0" applyFont="1" applyFill="1"/>
    <xf numFmtId="2" fontId="34" fillId="0" borderId="11" xfId="55" applyNumberFormat="1" applyFont="1" applyBorder="1" applyAlignment="1">
      <alignment vertical="center" wrapText="1"/>
    </xf>
    <xf numFmtId="0" fontId="27" fillId="24" borderId="0" xfId="0" applyNumberFormat="1" applyFont="1" applyFill="1" applyAlignment="1" applyProtection="1"/>
    <xf numFmtId="0" fontId="51" fillId="24" borderId="11" xfId="0" applyFont="1" applyFill="1" applyBorder="1" applyAlignment="1">
      <alignment horizontal="center" vertical="center" wrapText="1"/>
    </xf>
    <xf numFmtId="49" fontId="48" fillId="24" borderId="11" xfId="0" applyNumberFormat="1" applyFont="1" applyFill="1" applyBorder="1" applyAlignment="1">
      <alignment horizontal="center" vertical="center" wrapText="1"/>
    </xf>
    <xf numFmtId="3" fontId="50" fillId="24" borderId="11" xfId="48" applyNumberFormat="1" applyFont="1" applyFill="1" applyBorder="1" applyAlignment="1">
      <alignment horizontal="right" vertical="center"/>
    </xf>
    <xf numFmtId="0" fontId="27" fillId="24" borderId="0" xfId="0" applyFont="1" applyFill="1"/>
    <xf numFmtId="3" fontId="27" fillId="24" borderId="0" xfId="0" applyNumberFormat="1" applyFont="1" applyFill="1"/>
    <xf numFmtId="2" fontId="36" fillId="24" borderId="11" xfId="55" quotePrefix="1" applyNumberFormat="1" applyFont="1" applyFill="1" applyBorder="1" applyAlignment="1">
      <alignment vertical="center" wrapText="1"/>
    </xf>
    <xf numFmtId="0" fontId="23" fillId="24" borderId="11" xfId="0" applyFont="1" applyFill="1" applyBorder="1" applyAlignment="1">
      <alignment horizontal="center" vertical="center" wrapText="1"/>
    </xf>
    <xf numFmtId="49" fontId="23" fillId="24" borderId="11" xfId="0" applyNumberFormat="1" applyFont="1" applyFill="1" applyBorder="1" applyAlignment="1">
      <alignment horizontal="center" vertical="center" wrapText="1"/>
    </xf>
    <xf numFmtId="2" fontId="23" fillId="24" borderId="11" xfId="55" applyNumberFormat="1" applyFont="1" applyFill="1" applyBorder="1" applyAlignment="1">
      <alignment vertical="center" wrapText="1"/>
    </xf>
    <xf numFmtId="0" fontId="5" fillId="24" borderId="0" xfId="0" applyNumberFormat="1" applyFont="1" applyFill="1" applyAlignment="1" applyProtection="1"/>
    <xf numFmtId="0" fontId="48" fillId="24" borderId="11" xfId="0" applyFont="1" applyFill="1" applyBorder="1" applyAlignment="1">
      <alignment horizontal="justify" vertical="center" wrapText="1"/>
    </xf>
    <xf numFmtId="0" fontId="5" fillId="24" borderId="0" xfId="0" applyFont="1" applyFill="1"/>
    <xf numFmtId="3" fontId="32" fillId="24" borderId="11" xfId="0" applyNumberFormat="1" applyFont="1" applyFill="1" applyBorder="1" applyAlignment="1" applyProtection="1">
      <alignment horizontal="center" vertical="center"/>
    </xf>
    <xf numFmtId="0" fontId="44" fillId="0" borderId="11" xfId="0" applyFont="1" applyBorder="1" applyAlignment="1">
      <alignment horizontal="justify" vertical="top" wrapText="1"/>
    </xf>
    <xf numFmtId="165" fontId="44" fillId="24" borderId="11" xfId="0" applyNumberFormat="1" applyFont="1" applyFill="1" applyBorder="1" applyAlignment="1" applyProtection="1">
      <alignment horizontal="right" vertical="center" wrapText="1"/>
    </xf>
    <xf numFmtId="3" fontId="42" fillId="24" borderId="11" xfId="0" applyNumberFormat="1" applyFont="1" applyFill="1" applyBorder="1" applyAlignment="1" applyProtection="1">
      <alignment horizontal="center" vertical="center"/>
    </xf>
    <xf numFmtId="0" fontId="38" fillId="0" borderId="0" xfId="0" applyNumberFormat="1" applyFont="1" applyFill="1" applyAlignment="1" applyProtection="1">
      <alignment horizontal="left" vertical="center" wrapText="1"/>
    </xf>
    <xf numFmtId="0" fontId="103" fillId="0" borderId="0" xfId="0" applyNumberFormat="1" applyFont="1" applyFill="1" applyAlignment="1" applyProtection="1">
      <alignment horizontal="center" vertical="center" wrapText="1"/>
    </xf>
    <xf numFmtId="0" fontId="103" fillId="0" borderId="0" xfId="0" applyFont="1" applyFill="1" applyAlignment="1">
      <alignment horizontal="center" vertical="center" wrapText="1"/>
    </xf>
    <xf numFmtId="0" fontId="57" fillId="0" borderId="11" xfId="0" applyNumberFormat="1" applyFont="1" applyFill="1" applyBorder="1" applyAlignment="1" applyProtection="1">
      <alignment horizontal="center" vertical="center" wrapText="1"/>
    </xf>
    <xf numFmtId="0" fontId="39" fillId="0" borderId="0" xfId="0" applyNumberFormat="1" applyFont="1" applyFill="1" applyAlignment="1" applyProtection="1">
      <alignment horizontal="center" wrapText="1"/>
    </xf>
    <xf numFmtId="0" fontId="0" fillId="0" borderId="0" xfId="0" applyAlignment="1">
      <alignment horizontal="center" wrapText="1"/>
    </xf>
    <xf numFmtId="0" fontId="113" fillId="0" borderId="0" xfId="0" applyNumberFormat="1" applyFont="1" applyFill="1" applyAlignment="1" applyProtection="1">
      <alignment horizontal="left" vertical="center"/>
    </xf>
    <xf numFmtId="0" fontId="111" fillId="0" borderId="0" xfId="0" applyFont="1" applyAlignment="1">
      <alignment horizontal="left" vertical="center"/>
    </xf>
    <xf numFmtId="0" fontId="26" fillId="0" borderId="18" xfId="0" applyNumberFormat="1" applyFont="1" applyFill="1" applyBorder="1" applyAlignment="1" applyProtection="1">
      <alignment horizontal="center" vertical="center" wrapText="1"/>
    </xf>
    <xf numFmtId="0" fontId="0" fillId="0" borderId="18" xfId="0" applyBorder="1" applyAlignment="1"/>
    <xf numFmtId="0" fontId="0" fillId="0" borderId="14" xfId="0" applyBorder="1" applyAlignment="1"/>
    <xf numFmtId="0" fontId="26" fillId="0" borderId="15"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2" fillId="0" borderId="7" xfId="0" applyNumberFormat="1" applyFont="1" applyFill="1" applyBorder="1" applyAlignment="1" applyProtection="1">
      <alignment horizontal="left" vertical="top"/>
    </xf>
    <xf numFmtId="0" fontId="32" fillId="0" borderId="11" xfId="0" applyNumberFormat="1" applyFont="1" applyFill="1" applyBorder="1" applyAlignment="1" applyProtection="1">
      <alignment horizontal="center" vertical="center" wrapText="1"/>
    </xf>
    <xf numFmtId="0" fontId="60" fillId="0" borderId="0" xfId="0" applyNumberFormat="1" applyFont="1" applyFill="1" applyAlignment="1" applyProtection="1">
      <alignment horizontal="left" vertical="center" wrapText="1"/>
    </xf>
    <xf numFmtId="0" fontId="6" fillId="0" borderId="0" xfId="0" applyNumberFormat="1" applyFont="1" applyFill="1" applyAlignment="1" applyProtection="1">
      <alignment horizontal="center" vertical="center"/>
    </xf>
    <xf numFmtId="0" fontId="33" fillId="0" borderId="0" xfId="0" applyNumberFormat="1" applyFont="1" applyFill="1" applyAlignment="1" applyProtection="1">
      <alignment horizontal="center" vertical="center"/>
    </xf>
    <xf numFmtId="0" fontId="25" fillId="0" borderId="0" xfId="0" applyNumberFormat="1" applyFont="1" applyFill="1" applyBorder="1" applyAlignment="1" applyProtection="1">
      <alignment horizontal="left" vertical="center" wrapText="1"/>
    </xf>
    <xf numFmtId="0" fontId="104" fillId="0" borderId="0" xfId="0" applyNumberFormat="1" applyFont="1" applyFill="1" applyBorder="1" applyAlignment="1" applyProtection="1">
      <alignment horizontal="center" vertical="top" wrapText="1"/>
    </xf>
    <xf numFmtId="0" fontId="58" fillId="0" borderId="0" xfId="0" applyNumberFormat="1" applyFont="1" applyFill="1" applyBorder="1" applyAlignment="1" applyProtection="1">
      <alignment horizontal="center" vertical="top" wrapText="1"/>
    </xf>
    <xf numFmtId="0" fontId="18" fillId="0" borderId="11" xfId="0" applyNumberFormat="1" applyFont="1" applyFill="1" applyBorder="1" applyAlignment="1" applyProtection="1">
      <alignment horizontal="center" vertical="center" wrapText="1"/>
    </xf>
    <xf numFmtId="0" fontId="49"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 fillId="0" borderId="7" xfId="0" applyFont="1" applyFill="1" applyBorder="1" applyAlignment="1">
      <alignment horizontal="center"/>
    </xf>
    <xf numFmtId="0" fontId="0" fillId="0" borderId="7" xfId="0" applyBorder="1" applyAlignment="1">
      <alignment horizontal="center"/>
    </xf>
    <xf numFmtId="0" fontId="114" fillId="0" borderId="0" xfId="0" applyNumberFormat="1" applyFont="1" applyFill="1" applyBorder="1" applyAlignment="1" applyProtection="1">
      <alignment horizontal="center" vertical="top" wrapText="1"/>
    </xf>
    <xf numFmtId="0" fontId="111" fillId="0" borderId="0" xfId="0" applyFont="1" applyAlignment="1">
      <alignment horizontal="center" vertical="top" wrapText="1"/>
    </xf>
    <xf numFmtId="0" fontId="35" fillId="0" borderId="0" xfId="0" applyNumberFormat="1" applyFont="1" applyFill="1" applyAlignment="1" applyProtection="1">
      <alignment horizontal="center"/>
    </xf>
    <xf numFmtId="0" fontId="35" fillId="0" borderId="0" xfId="0" applyFont="1" applyAlignment="1">
      <alignment horizontal="center"/>
    </xf>
    <xf numFmtId="0" fontId="23"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19" xfId="0" applyNumberFormat="1" applyFont="1" applyFill="1" applyBorder="1" applyAlignment="1" applyProtection="1">
      <alignment horizontal="center" vertical="center" wrapText="1"/>
    </xf>
    <xf numFmtId="0" fontId="49" fillId="0" borderId="13" xfId="0" applyNumberFormat="1" applyFont="1" applyFill="1" applyBorder="1" applyAlignment="1" applyProtection="1">
      <alignment horizontal="center" vertical="center" wrapText="1"/>
    </xf>
    <xf numFmtId="0" fontId="32" fillId="0" borderId="15" xfId="0" applyNumberFormat="1" applyFont="1" applyFill="1" applyBorder="1" applyAlignment="1" applyProtection="1">
      <alignment horizontal="center" vertical="center" wrapText="1"/>
    </xf>
    <xf numFmtId="0" fontId="32" fillId="0" borderId="18"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58" fillId="0" borderId="0" xfId="0" applyNumberFormat="1" applyFont="1" applyFill="1" applyAlignment="1" applyProtection="1">
      <alignment horizontal="center" vertical="center" wrapText="1"/>
    </xf>
    <xf numFmtId="0" fontId="61" fillId="0" borderId="15"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59" fillId="0" borderId="12" xfId="0" applyNumberFormat="1" applyFont="1" applyFill="1" applyBorder="1" applyAlignment="1" applyProtection="1">
      <alignment horizontal="center" vertical="center" wrapText="1"/>
    </xf>
    <xf numFmtId="0" fontId="59" fillId="0" borderId="13" xfId="0" applyNumberFormat="1" applyFont="1" applyFill="1" applyBorder="1" applyAlignment="1" applyProtection="1">
      <alignment horizontal="center" vertical="center" wrapText="1"/>
    </xf>
    <xf numFmtId="0" fontId="112" fillId="0" borderId="0" xfId="0" applyNumberFormat="1" applyFont="1" applyFill="1" applyAlignment="1" applyProtection="1">
      <alignment horizontal="center"/>
    </xf>
    <xf numFmtId="0" fontId="111" fillId="0" borderId="0" xfId="0" applyFont="1" applyAlignment="1">
      <alignment horizontal="center"/>
    </xf>
    <xf numFmtId="0" fontId="2" fillId="0" borderId="7" xfId="0" applyNumberFormat="1" applyFont="1" applyFill="1" applyBorder="1" applyAlignment="1" applyProtection="1">
      <alignment horizontal="center"/>
    </xf>
    <xf numFmtId="0" fontId="59" fillId="0" borderId="19"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60" fillId="0" borderId="0" xfId="0" applyNumberFormat="1" applyFont="1" applyFill="1" applyBorder="1" applyAlignment="1" applyProtection="1">
      <alignment horizontal="left" vertical="top" wrapText="1"/>
    </xf>
    <xf numFmtId="0" fontId="124" fillId="0" borderId="0" xfId="0" applyFont="1" applyBorder="1" applyAlignment="1">
      <alignment horizontal="center" vertical="top" wrapText="1"/>
    </xf>
    <xf numFmtId="0" fontId="95" fillId="0" borderId="0" xfId="0" applyFont="1" applyBorder="1" applyAlignment="1">
      <alignment horizontal="center" vertical="top" wrapText="1"/>
    </xf>
    <xf numFmtId="0" fontId="58" fillId="24" borderId="15"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57" fillId="24" borderId="8" xfId="0" applyFont="1" applyFill="1" applyBorder="1" applyAlignment="1">
      <alignment horizontal="center" vertical="center" wrapText="1"/>
    </xf>
    <xf numFmtId="0" fontId="57" fillId="24" borderId="17"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21" xfId="0" applyFont="1" applyFill="1" applyBorder="1" applyAlignment="1">
      <alignment horizontal="center" vertical="center" wrapText="1"/>
    </xf>
    <xf numFmtId="0" fontId="0" fillId="0" borderId="18" xfId="0" applyBorder="1"/>
    <xf numFmtId="0" fontId="0" fillId="0" borderId="14" xfId="0" applyBorder="1"/>
    <xf numFmtId="0" fontId="99" fillId="0" borderId="12"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13" xfId="0" applyFont="1" applyBorder="1" applyAlignment="1">
      <alignment horizontal="center" vertical="center" wrapText="1"/>
    </xf>
    <xf numFmtId="1" fontId="60" fillId="24" borderId="15" xfId="0" applyNumberFormat="1" applyFont="1" applyFill="1" applyBorder="1" applyAlignment="1">
      <alignment horizontal="center" wrapText="1"/>
    </xf>
    <xf numFmtId="1" fontId="60" fillId="24" borderId="18" xfId="0" applyNumberFormat="1" applyFont="1" applyFill="1" applyBorder="1" applyAlignment="1">
      <alignment horizontal="center" wrapText="1"/>
    </xf>
    <xf numFmtId="1" fontId="60" fillId="24" borderId="14" xfId="0" applyNumberFormat="1" applyFont="1" applyFill="1" applyBorder="1" applyAlignment="1">
      <alignment horizontal="center" wrapText="1"/>
    </xf>
    <xf numFmtId="0" fontId="57" fillId="24" borderId="15" xfId="0" applyFont="1" applyFill="1" applyBorder="1" applyAlignment="1">
      <alignment horizontal="center" vertical="center" wrapText="1"/>
    </xf>
    <xf numFmtId="0" fontId="57" fillId="24" borderId="18" xfId="0" applyFont="1" applyFill="1" applyBorder="1" applyAlignment="1">
      <alignment horizontal="center" vertical="center" wrapText="1"/>
    </xf>
    <xf numFmtId="0" fontId="60" fillId="0" borderId="17"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57" fillId="24" borderId="12" xfId="0" applyFont="1" applyFill="1" applyBorder="1" applyAlignment="1">
      <alignment horizontal="center" vertical="center" wrapText="1"/>
    </xf>
    <xf numFmtId="0" fontId="57" fillId="24" borderId="13"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19"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60" fillId="24" borderId="19" xfId="0" applyFont="1" applyFill="1" applyBorder="1" applyAlignment="1">
      <alignment horizontal="center" vertical="center" wrapText="1"/>
    </xf>
    <xf numFmtId="0" fontId="60" fillId="24" borderId="13" xfId="0" applyFont="1" applyFill="1" applyBorder="1" applyAlignment="1">
      <alignment horizontal="center" vertical="center" wrapText="1"/>
    </xf>
    <xf numFmtId="0" fontId="25" fillId="0" borderId="7" xfId="0" applyFont="1" applyFill="1" applyBorder="1" applyAlignment="1">
      <alignment horizontal="left"/>
    </xf>
    <xf numFmtId="0" fontId="35" fillId="0" borderId="0" xfId="0" applyNumberFormat="1" applyFont="1" applyFill="1" applyAlignment="1" applyProtection="1">
      <alignment horizontal="left"/>
    </xf>
    <xf numFmtId="0" fontId="0" fillId="0" borderId="0" xfId="0" applyAlignment="1">
      <alignment horizontal="left"/>
    </xf>
    <xf numFmtId="0" fontId="43" fillId="0" borderId="11" xfId="0" applyNumberFormat="1" applyFont="1" applyFill="1" applyBorder="1" applyAlignment="1" applyProtection="1">
      <alignment horizontal="center" vertical="center" wrapText="1"/>
    </xf>
    <xf numFmtId="0" fontId="44" fillId="0" borderId="11" xfId="0" applyFont="1" applyBorder="1" applyAlignment="1">
      <alignment horizontal="center"/>
    </xf>
    <xf numFmtId="0" fontId="32" fillId="0" borderId="0" xfId="0" applyNumberFormat="1" applyFont="1" applyFill="1" applyAlignment="1" applyProtection="1">
      <alignment horizontal="left" vertical="top"/>
    </xf>
    <xf numFmtId="0" fontId="42" fillId="0" borderId="0" xfId="0" applyNumberFormat="1" applyFont="1" applyFill="1" applyAlignment="1" applyProtection="1">
      <alignment horizontal="left" vertical="top"/>
    </xf>
    <xf numFmtId="0" fontId="116" fillId="0" borderId="0" xfId="0" applyNumberFormat="1" applyFont="1" applyFill="1" applyBorder="1" applyAlignment="1" applyProtection="1">
      <alignment horizontal="left" vertical="top" wrapText="1"/>
    </xf>
    <xf numFmtId="0" fontId="43" fillId="0" borderId="17" xfId="0" applyNumberFormat="1" applyFont="1" applyFill="1" applyBorder="1" applyAlignment="1" applyProtection="1">
      <alignment horizontal="center" vertical="center" wrapText="1"/>
    </xf>
    <xf numFmtId="0" fontId="44" fillId="0" borderId="21" xfId="0" applyFont="1" applyBorder="1" applyAlignment="1">
      <alignment horizontal="center"/>
    </xf>
    <xf numFmtId="0" fontId="25" fillId="0" borderId="0" xfId="0" applyFont="1" applyAlignment="1">
      <alignment horizontal="left" vertical="center" wrapText="1"/>
    </xf>
    <xf numFmtId="0" fontId="58" fillId="0" borderId="15" xfId="0" applyNumberFormat="1" applyFont="1" applyFill="1" applyBorder="1" applyAlignment="1" applyProtection="1">
      <alignment horizontal="center" vertical="top" wrapText="1"/>
    </xf>
    <xf numFmtId="0" fontId="84" fillId="0" borderId="14" xfId="0" applyFont="1" applyBorder="1" applyAlignment="1">
      <alignment wrapText="1"/>
    </xf>
    <xf numFmtId="0" fontId="57" fillId="0" borderId="11" xfId="0" applyNumberFormat="1" applyFont="1" applyFill="1" applyBorder="1" applyAlignment="1" applyProtection="1">
      <alignment vertical="center" wrapText="1"/>
    </xf>
    <xf numFmtId="0" fontId="44" fillId="0" borderId="11" xfId="0" applyFont="1" applyBorder="1" applyAlignment="1"/>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44" fillId="0" borderId="13" xfId="0" applyFont="1" applyBorder="1" applyAlignment="1">
      <alignment horizontal="center"/>
    </xf>
    <xf numFmtId="3" fontId="45" fillId="0" borderId="15" xfId="0" applyNumberFormat="1" applyFont="1" applyBorder="1" applyAlignment="1"/>
    <xf numFmtId="3" fontId="28" fillId="0" borderId="14" xfId="0" applyNumberFormat="1" applyFont="1" applyBorder="1" applyAlignment="1"/>
    <xf numFmtId="3" fontId="34" fillId="25" borderId="15" xfId="0" applyNumberFormat="1" applyFont="1" applyFill="1" applyBorder="1" applyAlignment="1"/>
    <xf numFmtId="0" fontId="36" fillId="0" borderId="0" xfId="0" applyFont="1" applyBorder="1" applyAlignment="1"/>
    <xf numFmtId="0" fontId="36" fillId="0" borderId="0" xfId="0" applyFont="1" applyAlignment="1"/>
    <xf numFmtId="3" fontId="45" fillId="0" borderId="11" xfId="0" applyNumberFormat="1" applyFont="1" applyBorder="1" applyAlignment="1"/>
    <xf numFmtId="3" fontId="28" fillId="0" borderId="11" xfId="0" applyNumberFormat="1" applyFont="1" applyBorder="1" applyAlignment="1"/>
    <xf numFmtId="1" fontId="45" fillId="0" borderId="15" xfId="0" applyNumberFormat="1" applyFont="1" applyBorder="1" applyAlignment="1"/>
    <xf numFmtId="0" fontId="28" fillId="0" borderId="14" xfId="0" applyFont="1" applyBorder="1" applyAlignment="1"/>
    <xf numFmtId="0" fontId="42" fillId="0" borderId="0" xfId="0" applyFont="1" applyAlignment="1">
      <alignment horizontal="center" wrapText="1"/>
    </xf>
    <xf numFmtId="0" fontId="28" fillId="0" borderId="0" xfId="0" applyFont="1" applyAlignment="1">
      <alignment wrapText="1"/>
    </xf>
    <xf numFmtId="0" fontId="36" fillId="0" borderId="0" xfId="0" applyFont="1" applyFill="1" applyBorder="1" applyAlignment="1">
      <alignment wrapText="1"/>
    </xf>
    <xf numFmtId="0" fontId="36" fillId="0" borderId="0" xfId="0" applyFont="1" applyAlignment="1">
      <alignment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45" fillId="0" borderId="18"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45" fillId="0" borderId="11" xfId="0" applyFont="1" applyBorder="1" applyAlignment="1">
      <alignment horizontal="center" vertical="center" wrapText="1"/>
    </xf>
    <xf numFmtId="0" fontId="28" fillId="0" borderId="11" xfId="0" applyFont="1" applyBorder="1" applyAlignment="1">
      <alignment horizontal="center" vertical="center"/>
    </xf>
    <xf numFmtId="0" fontId="45" fillId="0" borderId="11" xfId="0" applyFont="1" applyBorder="1" applyAlignment="1">
      <alignment horizontal="center" vertical="center"/>
    </xf>
    <xf numFmtId="0" fontId="88" fillId="0" borderId="0" xfId="0" applyFont="1" applyBorder="1" applyAlignment="1">
      <alignment horizontal="center"/>
    </xf>
    <xf numFmtId="0" fontId="32" fillId="0" borderId="0" xfId="0" applyFont="1" applyAlignment="1">
      <alignment horizontal="center"/>
    </xf>
    <xf numFmtId="0" fontId="36" fillId="0" borderId="0" xfId="0" applyFont="1" applyAlignment="1">
      <alignment horizontal="justify"/>
    </xf>
    <xf numFmtId="0" fontId="36" fillId="0" borderId="0" xfId="0" applyFont="1" applyAlignment="1">
      <alignment horizontal="center"/>
    </xf>
    <xf numFmtId="0" fontId="45" fillId="0" borderId="0" xfId="0" applyFont="1" applyAlignment="1">
      <alignment horizontal="center"/>
    </xf>
    <xf numFmtId="0" fontId="28" fillId="0" borderId="0" xfId="0" applyFont="1" applyAlignment="1"/>
    <xf numFmtId="0" fontId="67" fillId="0" borderId="0" xfId="0" applyFont="1" applyAlignment="1">
      <alignment horizontal="center"/>
    </xf>
    <xf numFmtId="0" fontId="67" fillId="0" borderId="0" xfId="0" applyFont="1" applyAlignment="1"/>
    <xf numFmtId="0" fontId="57" fillId="0" borderId="0" xfId="0" applyFont="1" applyAlignment="1"/>
    <xf numFmtId="0" fontId="66" fillId="0" borderId="0" xfId="0" applyFont="1" applyAlignment="1"/>
    <xf numFmtId="0" fontId="57" fillId="0" borderId="0" xfId="0" applyFont="1" applyAlignment="1">
      <alignment horizontal="center"/>
    </xf>
    <xf numFmtId="0" fontId="60" fillId="0" borderId="0" xfId="0" applyFont="1" applyAlignment="1"/>
    <xf numFmtId="3" fontId="57" fillId="25" borderId="15" xfId="48" applyNumberFormat="1" applyFont="1" applyFill="1" applyBorder="1" applyAlignment="1">
      <alignment horizontal="center" vertical="center"/>
    </xf>
    <xf numFmtId="0" fontId="23" fillId="25" borderId="14" xfId="0" applyFont="1" applyFill="1" applyBorder="1" applyAlignment="1">
      <alignment horizontal="center" vertical="center"/>
    </xf>
    <xf numFmtId="3" fontId="57" fillId="24" borderId="15" xfId="48" applyNumberFormat="1" applyFont="1" applyFill="1" applyBorder="1" applyAlignment="1">
      <alignment horizontal="center" vertical="center"/>
    </xf>
    <xf numFmtId="0" fontId="23" fillId="24" borderId="14" xfId="0" applyFont="1" applyFill="1" applyBorder="1" applyAlignment="1">
      <alignment horizontal="center" vertical="center"/>
    </xf>
    <xf numFmtId="3" fontId="58" fillId="26" borderId="15" xfId="0" applyNumberFormat="1" applyFont="1" applyFill="1" applyBorder="1" applyAlignment="1">
      <alignment horizontal="center" vertical="center"/>
    </xf>
    <xf numFmtId="0" fontId="23" fillId="0" borderId="14" xfId="0" applyFont="1" applyBorder="1" applyAlignment="1">
      <alignment horizontal="center" vertical="center"/>
    </xf>
    <xf numFmtId="3" fontId="42" fillId="25" borderId="15" xfId="0" applyNumberFormat="1" applyFont="1" applyFill="1" applyBorder="1" applyAlignment="1" applyProtection="1">
      <alignment horizontal="center" vertical="center"/>
    </xf>
    <xf numFmtId="3" fontId="60" fillId="0" borderId="15" xfId="48" applyNumberFormat="1" applyFont="1" applyBorder="1" applyAlignment="1">
      <alignment horizontal="center" vertical="center"/>
    </xf>
    <xf numFmtId="0" fontId="32" fillId="0" borderId="14" xfId="0" applyFont="1" applyBorder="1" applyAlignment="1">
      <alignment horizontal="center" vertical="center"/>
    </xf>
    <xf numFmtId="3" fontId="67" fillId="0" borderId="15" xfId="48" applyNumberFormat="1" applyFont="1" applyBorder="1" applyAlignment="1">
      <alignment horizontal="center" vertical="center"/>
    </xf>
    <xf numFmtId="3" fontId="44" fillId="0" borderId="15" xfId="48" applyNumberFormat="1" applyFont="1" applyBorder="1" applyAlignment="1">
      <alignment horizontal="center" vertical="top"/>
    </xf>
    <xf numFmtId="0" fontId="0" fillId="0" borderId="14" xfId="0" applyBorder="1" applyAlignment="1">
      <alignment horizontal="center" vertical="top"/>
    </xf>
    <xf numFmtId="3" fontId="75" fillId="25" borderId="15" xfId="48" applyNumberFormat="1" applyFont="1" applyFill="1" applyBorder="1" applyAlignment="1">
      <alignment horizontal="center" vertical="center"/>
    </xf>
    <xf numFmtId="0" fontId="76" fillId="25" borderId="14" xfId="0" applyFont="1" applyFill="1" applyBorder="1" applyAlignment="1">
      <alignment horizontal="center" vertical="center"/>
    </xf>
    <xf numFmtId="0" fontId="32" fillId="0" borderId="0" xfId="0" applyNumberFormat="1" applyFont="1" applyFill="1" applyAlignment="1" applyProtection="1">
      <alignment wrapText="1"/>
    </xf>
    <xf numFmtId="0" fontId="32" fillId="0" borderId="0" xfId="0" applyNumberFormat="1" applyFont="1" applyFill="1" applyAlignment="1" applyProtection="1"/>
    <xf numFmtId="0" fontId="2" fillId="0" borderId="7" xfId="0" applyNumberFormat="1" applyFont="1" applyFill="1" applyBorder="1" applyAlignment="1" applyProtection="1">
      <alignment horizontal="right" vertical="center"/>
    </xf>
    <xf numFmtId="0" fontId="2" fillId="0" borderId="7" xfId="0" applyFont="1" applyBorder="1" applyAlignment="1"/>
    <xf numFmtId="0" fontId="66" fillId="0" borderId="14" xfId="0" applyFont="1" applyBorder="1" applyAlignment="1">
      <alignment horizontal="center" vertical="center"/>
    </xf>
    <xf numFmtId="0" fontId="34" fillId="0" borderId="11" xfId="0" applyFont="1" applyBorder="1" applyAlignment="1">
      <alignment horizontal="center" vertical="center" wrapText="1"/>
    </xf>
    <xf numFmtId="0" fontId="0" fillId="0" borderId="11" xfId="0" applyBorder="1" applyAlignment="1"/>
  </cellXfs>
  <cellStyles count="6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Обычный 3" xfId="54"/>
    <cellStyle name="Обычный_дод.3" xfId="55"/>
    <cellStyle name="Плохой" xfId="56"/>
    <cellStyle name="Пояснение" xfId="57"/>
    <cellStyle name="Примечание" xfId="58"/>
    <cellStyle name="Связанная ячейка" xfId="59"/>
    <cellStyle name="Стиль 1" xfId="60"/>
    <cellStyle name="Текст предупреждения" xfId="61"/>
    <cellStyle name="Финансовый" xfId="62" builtinId="3"/>
    <cellStyle name="Хороший" xfId="6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3"/>
  <sheetViews>
    <sheetView showGridLines="0" showZeros="0" zoomScaleSheetLayoutView="75" workbookViewId="0">
      <selection activeCell="I4" sqref="I4"/>
    </sheetView>
  </sheetViews>
  <sheetFormatPr defaultColWidth="9.33203125" defaultRowHeight="13.2" x14ac:dyDescent="0.25"/>
  <cols>
    <col min="1" max="1" width="13.109375" style="2" customWidth="1"/>
    <col min="2" max="2" width="66" style="2" customWidth="1"/>
    <col min="3" max="3" width="15" style="2" customWidth="1"/>
    <col min="4" max="4" width="15.109375" style="2" customWidth="1"/>
    <col min="5" max="5" width="14.109375" style="2" customWidth="1"/>
    <col min="6" max="6" width="13.44140625" style="2" customWidth="1"/>
    <col min="7" max="12" width="9.109375" style="2" customWidth="1"/>
    <col min="13" max="244" width="9.109375" style="27" customWidth="1"/>
    <col min="245" max="253" width="9.109375" style="2" customWidth="1"/>
    <col min="254" max="16384" width="9.33203125" style="27"/>
  </cols>
  <sheetData>
    <row r="1" spans="1:253" s="31" customFormat="1" ht="13.8" x14ac:dyDescent="0.25">
      <c r="A1" s="30"/>
      <c r="B1" s="30"/>
      <c r="C1" s="30"/>
      <c r="D1" s="30"/>
      <c r="E1" s="30"/>
      <c r="F1" s="30"/>
      <c r="G1" s="30"/>
      <c r="H1" s="30"/>
      <c r="I1" s="30"/>
      <c r="J1" s="30"/>
      <c r="K1" s="30"/>
      <c r="L1" s="30"/>
      <c r="IK1" s="30"/>
      <c r="IL1" s="30"/>
      <c r="IM1" s="30"/>
      <c r="IN1" s="30"/>
      <c r="IO1" s="30"/>
      <c r="IP1" s="30"/>
      <c r="IQ1" s="30"/>
      <c r="IR1" s="30"/>
      <c r="IS1" s="30"/>
    </row>
    <row r="3" spans="1:253" ht="77.25" customHeight="1" x14ac:dyDescent="0.25">
      <c r="A3" s="172"/>
      <c r="B3" s="172"/>
      <c r="C3" s="630" t="s">
        <v>838</v>
      </c>
      <c r="D3" s="630"/>
      <c r="E3" s="630"/>
      <c r="F3" s="630"/>
      <c r="M3" s="2"/>
    </row>
    <row r="4" spans="1:253" ht="75.75" customHeight="1" x14ac:dyDescent="0.25">
      <c r="A4" s="631" t="s">
        <v>534</v>
      </c>
      <c r="B4" s="632"/>
      <c r="C4" s="632"/>
      <c r="D4" s="632"/>
      <c r="E4" s="632"/>
      <c r="F4" s="172"/>
    </row>
    <row r="5" spans="1:253" ht="26.25" customHeight="1" x14ac:dyDescent="0.25">
      <c r="A5" s="474" t="s">
        <v>87</v>
      </c>
      <c r="B5" s="305"/>
      <c r="C5" s="305"/>
      <c r="D5" s="305"/>
      <c r="E5" s="305"/>
      <c r="F5" s="289" t="s">
        <v>163</v>
      </c>
    </row>
    <row r="6" spans="1:253" ht="25.5" customHeight="1" x14ac:dyDescent="0.25">
      <c r="A6" s="633" t="s">
        <v>103</v>
      </c>
      <c r="B6" s="633" t="s">
        <v>104</v>
      </c>
      <c r="C6" s="633" t="s">
        <v>122</v>
      </c>
      <c r="D6" s="633" t="s">
        <v>119</v>
      </c>
      <c r="E6" s="633" t="s">
        <v>120</v>
      </c>
      <c r="F6" s="633"/>
    </row>
    <row r="7" spans="1:253" ht="49.5" customHeight="1" x14ac:dyDescent="0.25">
      <c r="A7" s="633"/>
      <c r="B7" s="633"/>
      <c r="C7" s="633"/>
      <c r="D7" s="633"/>
      <c r="E7" s="306" t="s">
        <v>122</v>
      </c>
      <c r="F7" s="291" t="s">
        <v>130</v>
      </c>
    </row>
    <row r="8" spans="1:253" s="33" customFormat="1" ht="31.5" customHeight="1" x14ac:dyDescent="0.25">
      <c r="A8" s="307">
        <v>10000000</v>
      </c>
      <c r="B8" s="308" t="s">
        <v>106</v>
      </c>
      <c r="C8" s="322">
        <f>D8+E8</f>
        <v>30621000</v>
      </c>
      <c r="D8" s="309">
        <f>D9+D15</f>
        <v>30621000</v>
      </c>
      <c r="E8" s="310"/>
      <c r="F8" s="310"/>
      <c r="G8" s="32"/>
      <c r="H8" s="32"/>
      <c r="I8" s="32"/>
      <c r="J8" s="32"/>
      <c r="K8" s="32"/>
      <c r="L8" s="32"/>
      <c r="IK8" s="32"/>
      <c r="IL8" s="32"/>
      <c r="IM8" s="32"/>
      <c r="IN8" s="32"/>
      <c r="IO8" s="32"/>
      <c r="IP8" s="32"/>
      <c r="IQ8" s="32"/>
      <c r="IR8" s="32"/>
      <c r="IS8" s="32"/>
    </row>
    <row r="9" spans="1:253" s="40" customFormat="1" ht="24" customHeight="1" x14ac:dyDescent="0.25">
      <c r="A9" s="311">
        <v>11000000</v>
      </c>
      <c r="B9" s="356" t="s">
        <v>107</v>
      </c>
      <c r="C9" s="318">
        <f>D9+E9</f>
        <v>26595000</v>
      </c>
      <c r="D9" s="313">
        <f>D10+D11</f>
        <v>26595000</v>
      </c>
      <c r="E9" s="314"/>
      <c r="F9" s="314"/>
      <c r="G9" s="39"/>
      <c r="H9" s="39"/>
      <c r="I9" s="39"/>
      <c r="J9" s="39"/>
      <c r="K9" s="39"/>
      <c r="L9" s="39"/>
      <c r="IK9" s="39"/>
      <c r="IL9" s="39"/>
      <c r="IM9" s="39"/>
      <c r="IN9" s="39"/>
      <c r="IO9" s="39"/>
      <c r="IP9" s="39"/>
      <c r="IQ9" s="39"/>
      <c r="IR9" s="39"/>
      <c r="IS9" s="39"/>
    </row>
    <row r="10" spans="1:253" s="38" customFormat="1" ht="16.5" customHeight="1" x14ac:dyDescent="0.25">
      <c r="A10" s="293">
        <v>11010000</v>
      </c>
      <c r="B10" s="356" t="s">
        <v>7</v>
      </c>
      <c r="C10" s="316">
        <v>26595000</v>
      </c>
      <c r="D10" s="316">
        <v>26595000</v>
      </c>
      <c r="E10" s="317"/>
      <c r="F10" s="317"/>
    </row>
    <row r="11" spans="1:253" s="39" customFormat="1" ht="30.75" hidden="1" customHeight="1" x14ac:dyDescent="0.25">
      <c r="A11" s="311">
        <v>11020200</v>
      </c>
      <c r="B11" s="312" t="s">
        <v>353</v>
      </c>
      <c r="C11" s="318"/>
      <c r="D11" s="318"/>
      <c r="E11" s="319"/>
      <c r="F11" s="319"/>
    </row>
    <row r="12" spans="1:253" s="40" customFormat="1" ht="20.25" hidden="1" customHeight="1" x14ac:dyDescent="0.25">
      <c r="A12" s="293"/>
      <c r="B12" s="315"/>
      <c r="C12" s="317"/>
      <c r="D12" s="320"/>
      <c r="E12" s="320"/>
      <c r="F12" s="320"/>
      <c r="G12" s="39"/>
      <c r="H12" s="39"/>
      <c r="I12" s="39"/>
      <c r="J12" s="39"/>
      <c r="K12" s="39"/>
      <c r="L12" s="39"/>
      <c r="IK12" s="39"/>
      <c r="IL12" s="39"/>
      <c r="IM12" s="39"/>
      <c r="IN12" s="39"/>
      <c r="IO12" s="39"/>
      <c r="IP12" s="39"/>
      <c r="IQ12" s="39"/>
      <c r="IR12" s="39"/>
      <c r="IS12" s="39"/>
    </row>
    <row r="13" spans="1:253" s="40" customFormat="1" ht="20.25" hidden="1" customHeight="1" x14ac:dyDescent="0.25">
      <c r="A13" s="311">
        <v>12000000</v>
      </c>
      <c r="B13" s="312" t="s">
        <v>133</v>
      </c>
      <c r="C13" s="319"/>
      <c r="D13" s="314"/>
      <c r="E13" s="314"/>
      <c r="F13" s="314"/>
      <c r="G13" s="39"/>
      <c r="H13" s="39"/>
      <c r="I13" s="39"/>
      <c r="J13" s="39"/>
      <c r="K13" s="39"/>
      <c r="L13" s="39"/>
      <c r="IK13" s="39"/>
      <c r="IL13" s="39"/>
      <c r="IM13" s="39"/>
      <c r="IN13" s="39"/>
      <c r="IO13" s="39"/>
      <c r="IP13" s="39"/>
      <c r="IQ13" s="39"/>
      <c r="IR13" s="39"/>
      <c r="IS13" s="39"/>
    </row>
    <row r="14" spans="1:253" s="40" customFormat="1" ht="20.25" hidden="1" customHeight="1" x14ac:dyDescent="0.25">
      <c r="A14" s="293" t="s">
        <v>131</v>
      </c>
      <c r="B14" s="315" t="s">
        <v>131</v>
      </c>
      <c r="C14" s="317"/>
      <c r="D14" s="320"/>
      <c r="E14" s="320"/>
      <c r="F14" s="320"/>
      <c r="G14" s="39"/>
      <c r="H14" s="39"/>
      <c r="I14" s="39"/>
      <c r="J14" s="39"/>
      <c r="K14" s="39"/>
      <c r="L14" s="39"/>
      <c r="IK14" s="39"/>
      <c r="IL14" s="39"/>
      <c r="IM14" s="39"/>
      <c r="IN14" s="39"/>
      <c r="IO14" s="39"/>
      <c r="IP14" s="39"/>
      <c r="IQ14" s="39"/>
      <c r="IR14" s="39"/>
      <c r="IS14" s="39"/>
    </row>
    <row r="15" spans="1:253" s="40" customFormat="1" ht="30.75" customHeight="1" x14ac:dyDescent="0.25">
      <c r="A15" s="311">
        <v>13000000</v>
      </c>
      <c r="B15" s="312" t="s">
        <v>792</v>
      </c>
      <c r="C15" s="318">
        <f>D15+E15</f>
        <v>4026000</v>
      </c>
      <c r="D15" s="313">
        <f>D16</f>
        <v>4026000</v>
      </c>
      <c r="E15" s="314"/>
      <c r="F15" s="314"/>
      <c r="G15" s="39"/>
      <c r="H15" s="39"/>
      <c r="I15" s="39"/>
      <c r="J15" s="39"/>
      <c r="K15" s="39"/>
      <c r="L15" s="39"/>
      <c r="IK15" s="39"/>
      <c r="IL15" s="39"/>
      <c r="IM15" s="39"/>
      <c r="IN15" s="39"/>
      <c r="IO15" s="39"/>
      <c r="IP15" s="39"/>
      <c r="IQ15" s="39"/>
      <c r="IR15" s="39"/>
      <c r="IS15" s="39"/>
    </row>
    <row r="16" spans="1:253" s="40" customFormat="1" ht="28.5" customHeight="1" x14ac:dyDescent="0.25">
      <c r="A16" s="293">
        <v>13010100</v>
      </c>
      <c r="B16" s="312" t="s">
        <v>791</v>
      </c>
      <c r="C16" s="318">
        <v>4026000</v>
      </c>
      <c r="D16" s="313">
        <v>4026000</v>
      </c>
      <c r="E16" s="320"/>
      <c r="F16" s="320"/>
      <c r="G16" s="39"/>
      <c r="H16" s="39"/>
      <c r="I16" s="39"/>
      <c r="J16" s="39"/>
      <c r="K16" s="39"/>
      <c r="L16" s="39"/>
      <c r="IK16" s="39"/>
      <c r="IL16" s="39"/>
      <c r="IM16" s="39"/>
      <c r="IN16" s="39"/>
      <c r="IO16" s="39"/>
      <c r="IP16" s="39"/>
      <c r="IQ16" s="39"/>
      <c r="IR16" s="39"/>
      <c r="IS16" s="39"/>
    </row>
    <row r="17" spans="1:253" s="40" customFormat="1" ht="20.25" hidden="1" customHeight="1" x14ac:dyDescent="0.25">
      <c r="A17" s="311">
        <v>14000000</v>
      </c>
      <c r="B17" s="312" t="s">
        <v>113</v>
      </c>
      <c r="C17" s="319"/>
      <c r="D17" s="314"/>
      <c r="E17" s="314"/>
      <c r="F17" s="314"/>
      <c r="G17" s="39"/>
      <c r="H17" s="39"/>
      <c r="I17" s="39"/>
      <c r="J17" s="39"/>
      <c r="K17" s="39"/>
      <c r="L17" s="39"/>
      <c r="IK17" s="39"/>
      <c r="IL17" s="39"/>
      <c r="IM17" s="39"/>
      <c r="IN17" s="39"/>
      <c r="IO17" s="39"/>
      <c r="IP17" s="39"/>
      <c r="IQ17" s="39"/>
      <c r="IR17" s="39"/>
      <c r="IS17" s="39"/>
    </row>
    <row r="18" spans="1:253" s="40" customFormat="1" ht="20.25" hidden="1" customHeight="1" x14ac:dyDescent="0.25">
      <c r="A18" s="293" t="s">
        <v>131</v>
      </c>
      <c r="B18" s="315" t="s">
        <v>131</v>
      </c>
      <c r="C18" s="317"/>
      <c r="D18" s="320"/>
      <c r="E18" s="320"/>
      <c r="F18" s="320"/>
      <c r="G18" s="39"/>
      <c r="H18" s="39"/>
      <c r="I18" s="39"/>
      <c r="J18" s="39"/>
      <c r="K18" s="39"/>
      <c r="L18" s="39"/>
      <c r="IK18" s="39"/>
      <c r="IL18" s="39"/>
      <c r="IM18" s="39"/>
      <c r="IN18" s="39"/>
      <c r="IO18" s="39"/>
      <c r="IP18" s="39"/>
      <c r="IQ18" s="39"/>
      <c r="IR18" s="39"/>
      <c r="IS18" s="39"/>
    </row>
    <row r="19" spans="1:253" s="40" customFormat="1" ht="29.25" hidden="1" customHeight="1" x14ac:dyDescent="0.25">
      <c r="A19" s="311">
        <v>15000000</v>
      </c>
      <c r="B19" s="312" t="s">
        <v>134</v>
      </c>
      <c r="C19" s="319"/>
      <c r="D19" s="314"/>
      <c r="E19" s="314"/>
      <c r="F19" s="314"/>
      <c r="G19" s="39"/>
      <c r="H19" s="39"/>
      <c r="I19" s="39"/>
      <c r="J19" s="39"/>
      <c r="K19" s="39"/>
      <c r="L19" s="39"/>
      <c r="IK19" s="39"/>
      <c r="IL19" s="39"/>
      <c r="IM19" s="39"/>
      <c r="IN19" s="39"/>
      <c r="IO19" s="39"/>
      <c r="IP19" s="39"/>
      <c r="IQ19" s="39"/>
      <c r="IR19" s="39"/>
      <c r="IS19" s="39"/>
    </row>
    <row r="20" spans="1:253" s="40" customFormat="1" ht="20.25" hidden="1" customHeight="1" x14ac:dyDescent="0.25">
      <c r="A20" s="293" t="s">
        <v>131</v>
      </c>
      <c r="B20" s="315" t="s">
        <v>131</v>
      </c>
      <c r="C20" s="317"/>
      <c r="D20" s="320"/>
      <c r="E20" s="320"/>
      <c r="F20" s="320"/>
      <c r="G20" s="39"/>
      <c r="H20" s="39"/>
      <c r="I20" s="39"/>
      <c r="J20" s="39"/>
      <c r="K20" s="39"/>
      <c r="L20" s="39"/>
      <c r="IK20" s="39"/>
      <c r="IL20" s="39"/>
      <c r="IM20" s="39"/>
      <c r="IN20" s="39"/>
      <c r="IO20" s="39"/>
      <c r="IP20" s="39"/>
      <c r="IQ20" s="39"/>
      <c r="IR20" s="39"/>
      <c r="IS20" s="39"/>
    </row>
    <row r="21" spans="1:253" s="40" customFormat="1" ht="29.25" hidden="1" customHeight="1" x14ac:dyDescent="0.25">
      <c r="A21" s="311">
        <v>16000000</v>
      </c>
      <c r="B21" s="312" t="s">
        <v>135</v>
      </c>
      <c r="C21" s="319"/>
      <c r="D21" s="314"/>
      <c r="E21" s="314"/>
      <c r="F21" s="314"/>
      <c r="G21" s="39"/>
      <c r="H21" s="39"/>
      <c r="I21" s="39"/>
      <c r="J21" s="39"/>
      <c r="K21" s="39"/>
      <c r="L21" s="39"/>
      <c r="IK21" s="39"/>
      <c r="IL21" s="39"/>
      <c r="IM21" s="39"/>
      <c r="IN21" s="39"/>
      <c r="IO21" s="39"/>
      <c r="IP21" s="39"/>
      <c r="IQ21" s="39"/>
      <c r="IR21" s="39"/>
      <c r="IS21" s="39"/>
    </row>
    <row r="22" spans="1:253" s="40" customFormat="1" ht="20.25" hidden="1" customHeight="1" x14ac:dyDescent="0.25">
      <c r="A22" s="293" t="s">
        <v>131</v>
      </c>
      <c r="B22" s="315" t="s">
        <v>131</v>
      </c>
      <c r="C22" s="317"/>
      <c r="D22" s="320"/>
      <c r="E22" s="320"/>
      <c r="F22" s="320"/>
      <c r="G22" s="39"/>
      <c r="H22" s="39"/>
      <c r="I22" s="39"/>
      <c r="J22" s="39"/>
      <c r="K22" s="39"/>
      <c r="L22" s="39"/>
      <c r="IK22" s="39"/>
      <c r="IL22" s="39"/>
      <c r="IM22" s="39"/>
      <c r="IN22" s="39"/>
      <c r="IO22" s="39"/>
      <c r="IP22" s="39"/>
      <c r="IQ22" s="39"/>
      <c r="IR22" s="39"/>
      <c r="IS22" s="39"/>
    </row>
    <row r="23" spans="1:253" s="40" customFormat="1" ht="28.5" hidden="1" customHeight="1" x14ac:dyDescent="0.25">
      <c r="A23" s="311">
        <v>17000000</v>
      </c>
      <c r="B23" s="312" t="s">
        <v>114</v>
      </c>
      <c r="C23" s="319"/>
      <c r="D23" s="314"/>
      <c r="E23" s="314"/>
      <c r="F23" s="314"/>
      <c r="G23" s="39"/>
      <c r="H23" s="39"/>
      <c r="I23" s="39"/>
      <c r="J23" s="39"/>
      <c r="K23" s="39"/>
      <c r="L23" s="39"/>
      <c r="IK23" s="39"/>
      <c r="IL23" s="39"/>
      <c r="IM23" s="39"/>
      <c r="IN23" s="39"/>
      <c r="IO23" s="39"/>
      <c r="IP23" s="39"/>
      <c r="IQ23" s="39"/>
      <c r="IR23" s="39"/>
      <c r="IS23" s="39"/>
    </row>
    <row r="24" spans="1:253" s="40" customFormat="1" ht="20.25" hidden="1" customHeight="1" x14ac:dyDescent="0.25">
      <c r="A24" s="293" t="s">
        <v>131</v>
      </c>
      <c r="B24" s="315" t="s">
        <v>131</v>
      </c>
      <c r="C24" s="317"/>
      <c r="D24" s="320"/>
      <c r="E24" s="320"/>
      <c r="F24" s="320"/>
      <c r="G24" s="39"/>
      <c r="H24" s="39"/>
      <c r="I24" s="39"/>
      <c r="J24" s="39"/>
      <c r="K24" s="39"/>
      <c r="L24" s="39"/>
      <c r="IK24" s="39"/>
      <c r="IL24" s="39"/>
      <c r="IM24" s="39"/>
      <c r="IN24" s="39"/>
      <c r="IO24" s="39"/>
      <c r="IP24" s="39"/>
      <c r="IQ24" s="39"/>
      <c r="IR24" s="39"/>
      <c r="IS24" s="39"/>
    </row>
    <row r="25" spans="1:253" s="40" customFormat="1" ht="20.25" hidden="1" customHeight="1" x14ac:dyDescent="0.25">
      <c r="A25" s="311">
        <v>18000000</v>
      </c>
      <c r="B25" s="312" t="s">
        <v>152</v>
      </c>
      <c r="C25" s="319"/>
      <c r="D25" s="314"/>
      <c r="E25" s="314"/>
      <c r="F25" s="314"/>
      <c r="G25" s="39"/>
      <c r="H25" s="39"/>
      <c r="I25" s="39"/>
      <c r="J25" s="39"/>
      <c r="K25" s="39"/>
      <c r="L25" s="39"/>
      <c r="IK25" s="39"/>
      <c r="IL25" s="39"/>
      <c r="IM25" s="39"/>
      <c r="IN25" s="39"/>
      <c r="IO25" s="39"/>
      <c r="IP25" s="39"/>
      <c r="IQ25" s="39"/>
      <c r="IR25" s="39"/>
      <c r="IS25" s="39"/>
    </row>
    <row r="26" spans="1:253" s="40" customFormat="1" ht="20.25" hidden="1" customHeight="1" x14ac:dyDescent="0.25">
      <c r="A26" s="293" t="s">
        <v>131</v>
      </c>
      <c r="B26" s="315" t="s">
        <v>131</v>
      </c>
      <c r="C26" s="317"/>
      <c r="D26" s="320"/>
      <c r="E26" s="320"/>
      <c r="F26" s="320"/>
      <c r="G26" s="39"/>
      <c r="H26" s="39"/>
      <c r="I26" s="39"/>
      <c r="J26" s="39"/>
      <c r="K26" s="39"/>
      <c r="L26" s="39"/>
      <c r="IK26" s="39"/>
      <c r="IL26" s="39"/>
      <c r="IM26" s="39"/>
      <c r="IN26" s="39"/>
      <c r="IO26" s="39"/>
      <c r="IP26" s="39"/>
      <c r="IQ26" s="39"/>
      <c r="IR26" s="39"/>
      <c r="IS26" s="39"/>
    </row>
    <row r="27" spans="1:253" s="40" customFormat="1" ht="20.25" hidden="1" customHeight="1" x14ac:dyDescent="0.25">
      <c r="A27" s="311">
        <v>19000000</v>
      </c>
      <c r="B27" s="312" t="s">
        <v>108</v>
      </c>
      <c r="C27" s="319"/>
      <c r="D27" s="314"/>
      <c r="E27" s="314"/>
      <c r="F27" s="314"/>
      <c r="G27" s="39"/>
      <c r="H27" s="39"/>
      <c r="I27" s="39"/>
      <c r="J27" s="39"/>
      <c r="K27" s="39"/>
      <c r="L27" s="39"/>
      <c r="IK27" s="39"/>
      <c r="IL27" s="39"/>
      <c r="IM27" s="39"/>
      <c r="IN27" s="39"/>
      <c r="IO27" s="39"/>
      <c r="IP27" s="39"/>
      <c r="IQ27" s="39"/>
      <c r="IR27" s="39"/>
      <c r="IS27" s="39"/>
    </row>
    <row r="28" spans="1:253" s="40" customFormat="1" ht="20.25" hidden="1" customHeight="1" x14ac:dyDescent="0.25">
      <c r="A28" s="293" t="s">
        <v>131</v>
      </c>
      <c r="B28" s="315" t="s">
        <v>131</v>
      </c>
      <c r="C28" s="317"/>
      <c r="D28" s="320"/>
      <c r="E28" s="320"/>
      <c r="F28" s="320"/>
      <c r="G28" s="39"/>
      <c r="H28" s="39"/>
      <c r="I28" s="39"/>
      <c r="J28" s="39"/>
      <c r="K28" s="39"/>
      <c r="L28" s="39"/>
      <c r="IK28" s="39"/>
      <c r="IL28" s="39"/>
      <c r="IM28" s="39"/>
      <c r="IN28" s="39"/>
      <c r="IO28" s="39"/>
      <c r="IP28" s="39"/>
      <c r="IQ28" s="39"/>
      <c r="IR28" s="39"/>
      <c r="IS28" s="39"/>
    </row>
    <row r="29" spans="1:253" s="34" customFormat="1" ht="17.25" customHeight="1" x14ac:dyDescent="0.25">
      <c r="A29" s="321">
        <v>20000000</v>
      </c>
      <c r="B29" s="308" t="s">
        <v>109</v>
      </c>
      <c r="C29" s="322">
        <f>D29+E29</f>
        <v>2837800</v>
      </c>
      <c r="D29" s="309">
        <f>D30+D36+D38</f>
        <v>130000</v>
      </c>
      <c r="E29" s="309">
        <f>E36+E38</f>
        <v>2707800</v>
      </c>
      <c r="F29" s="313"/>
      <c r="G29" s="3"/>
      <c r="H29" s="3"/>
      <c r="I29" s="3"/>
      <c r="J29" s="3"/>
      <c r="K29" s="3"/>
      <c r="L29" s="3"/>
      <c r="IK29" s="3"/>
      <c r="IL29" s="3"/>
      <c r="IM29" s="3"/>
      <c r="IN29" s="3"/>
      <c r="IO29" s="3"/>
      <c r="IP29" s="3"/>
      <c r="IQ29" s="3"/>
      <c r="IR29" s="3"/>
      <c r="IS29" s="3"/>
    </row>
    <row r="30" spans="1:253" s="40" customFormat="1" ht="18.75" customHeight="1" x14ac:dyDescent="0.25">
      <c r="A30" s="293">
        <v>22010000</v>
      </c>
      <c r="B30" s="312" t="s">
        <v>759</v>
      </c>
      <c r="C30" s="318">
        <f>D30+E30</f>
        <v>120000</v>
      </c>
      <c r="D30" s="313">
        <v>120000</v>
      </c>
      <c r="E30" s="320"/>
      <c r="F30" s="320"/>
      <c r="G30" s="39"/>
      <c r="H30" s="39"/>
      <c r="I30" s="39"/>
      <c r="J30" s="39"/>
      <c r="K30" s="39"/>
      <c r="L30" s="39"/>
      <c r="IK30" s="39"/>
      <c r="IL30" s="39"/>
      <c r="IM30" s="39"/>
      <c r="IN30" s="39"/>
      <c r="IO30" s="39"/>
      <c r="IP30" s="39"/>
      <c r="IQ30" s="39"/>
      <c r="IR30" s="39"/>
      <c r="IS30" s="39"/>
    </row>
    <row r="31" spans="1:253" s="40" customFormat="1" ht="20.25" hidden="1" customHeight="1" x14ac:dyDescent="0.25">
      <c r="A31" s="311"/>
      <c r="B31" s="312"/>
      <c r="C31" s="319"/>
      <c r="D31" s="314"/>
      <c r="E31" s="314"/>
      <c r="F31" s="314"/>
      <c r="G31" s="39"/>
      <c r="H31" s="39"/>
      <c r="I31" s="39"/>
      <c r="J31" s="39"/>
      <c r="K31" s="39"/>
      <c r="L31" s="39"/>
      <c r="IK31" s="39"/>
      <c r="IL31" s="39"/>
      <c r="IM31" s="39"/>
      <c r="IN31" s="39"/>
      <c r="IO31" s="39"/>
      <c r="IP31" s="39"/>
      <c r="IQ31" s="39"/>
      <c r="IR31" s="39"/>
      <c r="IS31" s="39"/>
    </row>
    <row r="32" spans="1:253" s="40" customFormat="1" ht="39.75" hidden="1" customHeight="1" x14ac:dyDescent="0.25">
      <c r="A32" s="293"/>
      <c r="B32" s="459"/>
      <c r="C32" s="318"/>
      <c r="D32" s="313"/>
      <c r="E32" s="320"/>
      <c r="F32" s="320"/>
      <c r="G32" s="39"/>
      <c r="H32" s="39"/>
      <c r="I32" s="39"/>
      <c r="J32" s="39"/>
      <c r="K32" s="39"/>
      <c r="L32" s="39"/>
      <c r="IK32" s="39"/>
      <c r="IL32" s="39"/>
      <c r="IM32" s="39"/>
      <c r="IN32" s="39"/>
      <c r="IO32" s="39"/>
      <c r="IP32" s="39"/>
      <c r="IQ32" s="39"/>
      <c r="IR32" s="39"/>
      <c r="IS32" s="39"/>
    </row>
    <row r="33" spans="1:253" s="40" customFormat="1" ht="16.5" hidden="1" customHeight="1" x14ac:dyDescent="0.25">
      <c r="A33" s="311"/>
      <c r="B33" s="356"/>
      <c r="C33" s="318"/>
      <c r="D33" s="313"/>
      <c r="E33" s="314"/>
      <c r="F33" s="314"/>
      <c r="G33" s="39"/>
      <c r="H33" s="39"/>
      <c r="I33" s="39"/>
      <c r="J33" s="39"/>
      <c r="K33" s="39"/>
      <c r="L33" s="39"/>
      <c r="IK33" s="39"/>
      <c r="IL33" s="39"/>
      <c r="IM33" s="39"/>
      <c r="IN33" s="39"/>
      <c r="IO33" s="39"/>
      <c r="IP33" s="39"/>
      <c r="IQ33" s="39"/>
      <c r="IR33" s="39"/>
      <c r="IS33" s="39"/>
    </row>
    <row r="34" spans="1:253" s="40" customFormat="1" ht="27" hidden="1" customHeight="1" x14ac:dyDescent="0.25">
      <c r="A34" s="293">
        <v>23000000</v>
      </c>
      <c r="B34" s="356" t="s">
        <v>136</v>
      </c>
      <c r="C34" s="318"/>
      <c r="D34" s="313"/>
      <c r="E34" s="320"/>
      <c r="F34" s="320"/>
      <c r="G34" s="39"/>
      <c r="H34" s="39"/>
      <c r="I34" s="39"/>
      <c r="J34" s="39"/>
      <c r="K34" s="39"/>
      <c r="L34" s="39"/>
      <c r="IK34" s="39"/>
      <c r="IL34" s="39"/>
      <c r="IM34" s="39"/>
      <c r="IN34" s="39"/>
      <c r="IO34" s="39"/>
      <c r="IP34" s="39"/>
      <c r="IQ34" s="39"/>
      <c r="IR34" s="39"/>
      <c r="IS34" s="39"/>
    </row>
    <row r="35" spans="1:253" s="40" customFormat="1" ht="20.25" hidden="1" customHeight="1" x14ac:dyDescent="0.25">
      <c r="A35" s="311" t="s">
        <v>131</v>
      </c>
      <c r="B35" s="356" t="s">
        <v>131</v>
      </c>
      <c r="C35" s="318"/>
      <c r="D35" s="313"/>
      <c r="E35" s="314"/>
      <c r="F35" s="314"/>
      <c r="G35" s="39"/>
      <c r="H35" s="39"/>
      <c r="I35" s="39"/>
      <c r="J35" s="39"/>
      <c r="K35" s="39"/>
      <c r="L35" s="39"/>
      <c r="IK35" s="39"/>
      <c r="IL35" s="39"/>
      <c r="IM35" s="39"/>
      <c r="IN35" s="39"/>
      <c r="IO35" s="39"/>
      <c r="IP35" s="39"/>
      <c r="IQ35" s="39"/>
      <c r="IR35" s="39"/>
      <c r="IS35" s="39"/>
    </row>
    <row r="36" spans="1:253" s="40" customFormat="1" ht="15.75" customHeight="1" x14ac:dyDescent="0.25">
      <c r="A36" s="293">
        <v>24060300</v>
      </c>
      <c r="B36" s="356" t="s">
        <v>115</v>
      </c>
      <c r="C36" s="318">
        <v>10000</v>
      </c>
      <c r="D36" s="313">
        <v>10000</v>
      </c>
      <c r="E36" s="323"/>
      <c r="F36" s="320"/>
      <c r="G36" s="39"/>
      <c r="H36" s="39"/>
      <c r="I36" s="39"/>
      <c r="J36" s="39"/>
      <c r="K36" s="39"/>
      <c r="L36" s="39"/>
      <c r="IK36" s="39"/>
      <c r="IL36" s="39"/>
      <c r="IM36" s="39"/>
      <c r="IN36" s="39"/>
      <c r="IO36" s="39"/>
      <c r="IP36" s="39"/>
      <c r="IQ36" s="39"/>
      <c r="IR36" s="39"/>
      <c r="IS36" s="39"/>
    </row>
    <row r="37" spans="1:253" s="40" customFormat="1" ht="20.25" hidden="1" customHeight="1" x14ac:dyDescent="0.25">
      <c r="A37" s="311" t="s">
        <v>131</v>
      </c>
      <c r="B37" s="356" t="s">
        <v>131</v>
      </c>
      <c r="C37" s="318"/>
      <c r="D37" s="318"/>
      <c r="E37" s="318"/>
      <c r="F37" s="319"/>
      <c r="G37" s="39"/>
      <c r="H37" s="39"/>
      <c r="I37" s="39"/>
      <c r="J37" s="39"/>
      <c r="K37" s="39"/>
      <c r="L37" s="39"/>
      <c r="IK37" s="39"/>
      <c r="IL37" s="39"/>
      <c r="IM37" s="39"/>
      <c r="IN37" s="39"/>
      <c r="IO37" s="39"/>
      <c r="IP37" s="39"/>
      <c r="IQ37" s="39"/>
      <c r="IR37" s="39"/>
      <c r="IS37" s="39"/>
    </row>
    <row r="38" spans="1:253" s="40" customFormat="1" ht="17.25" customHeight="1" x14ac:dyDescent="0.25">
      <c r="A38" s="293">
        <v>25000000</v>
      </c>
      <c r="B38" s="356" t="s">
        <v>137</v>
      </c>
      <c r="C38" s="318">
        <v>2707800</v>
      </c>
      <c r="D38" s="318"/>
      <c r="E38" s="316">
        <v>2707800</v>
      </c>
      <c r="F38" s="317"/>
      <c r="G38" s="39"/>
      <c r="H38" s="39"/>
      <c r="I38" s="39"/>
      <c r="J38" s="39"/>
      <c r="K38" s="39"/>
      <c r="L38" s="39"/>
      <c r="IK38" s="39"/>
      <c r="IL38" s="39"/>
      <c r="IM38" s="39"/>
      <c r="IN38" s="39"/>
      <c r="IO38" s="39"/>
      <c r="IP38" s="39"/>
      <c r="IQ38" s="39"/>
      <c r="IR38" s="39"/>
      <c r="IS38" s="39"/>
    </row>
    <row r="39" spans="1:253" s="40" customFormat="1" ht="19.5" customHeight="1" x14ac:dyDescent="0.25">
      <c r="A39" s="311"/>
      <c r="B39" s="291" t="s">
        <v>365</v>
      </c>
      <c r="C39" s="322">
        <f>D39+E39</f>
        <v>33458800</v>
      </c>
      <c r="D39" s="322">
        <f>D8+D29</f>
        <v>30751000</v>
      </c>
      <c r="E39" s="322">
        <f>E8+E29</f>
        <v>2707800</v>
      </c>
      <c r="F39" s="319"/>
      <c r="G39" s="39"/>
      <c r="H39" s="39"/>
      <c r="I39" s="39"/>
      <c r="J39" s="39"/>
      <c r="K39" s="39"/>
      <c r="L39" s="39"/>
      <c r="IK39" s="39"/>
      <c r="IL39" s="39"/>
      <c r="IM39" s="39"/>
      <c r="IN39" s="39"/>
      <c r="IO39" s="39"/>
      <c r="IP39" s="39"/>
      <c r="IQ39" s="39"/>
      <c r="IR39" s="39"/>
      <c r="IS39" s="39"/>
    </row>
    <row r="40" spans="1:253" s="34" customFormat="1" ht="20.25" hidden="1" customHeight="1" x14ac:dyDescent="0.25">
      <c r="A40" s="307">
        <v>30000000</v>
      </c>
      <c r="B40" s="308" t="s">
        <v>116</v>
      </c>
      <c r="C40" s="318"/>
      <c r="D40" s="318"/>
      <c r="E40" s="318"/>
      <c r="F40" s="318"/>
      <c r="G40" s="3"/>
      <c r="H40" s="3"/>
      <c r="I40" s="3"/>
      <c r="J40" s="3"/>
      <c r="K40" s="3"/>
      <c r="L40" s="3"/>
      <c r="IK40" s="3"/>
      <c r="IL40" s="3"/>
      <c r="IM40" s="3"/>
      <c r="IN40" s="3"/>
      <c r="IO40" s="3"/>
      <c r="IP40" s="3"/>
      <c r="IQ40" s="3"/>
      <c r="IR40" s="3"/>
      <c r="IS40" s="3"/>
    </row>
    <row r="41" spans="1:253" s="40" customFormat="1" ht="26.25" hidden="1" customHeight="1" x14ac:dyDescent="0.25">
      <c r="A41" s="293">
        <v>31000000</v>
      </c>
      <c r="B41" s="315" t="s">
        <v>117</v>
      </c>
      <c r="C41" s="317"/>
      <c r="D41" s="320"/>
      <c r="E41" s="320"/>
      <c r="F41" s="320"/>
      <c r="G41" s="39"/>
      <c r="H41" s="39"/>
      <c r="I41" s="39"/>
      <c r="J41" s="39"/>
      <c r="K41" s="39"/>
      <c r="L41" s="39"/>
      <c r="IK41" s="39"/>
      <c r="IL41" s="39"/>
      <c r="IM41" s="39"/>
      <c r="IN41" s="39"/>
      <c r="IO41" s="39"/>
      <c r="IP41" s="39"/>
      <c r="IQ41" s="39"/>
      <c r="IR41" s="39"/>
      <c r="IS41" s="39"/>
    </row>
    <row r="42" spans="1:253" s="40" customFormat="1" ht="20.25" hidden="1" customHeight="1" x14ac:dyDescent="0.25">
      <c r="A42" s="311" t="s">
        <v>131</v>
      </c>
      <c r="B42" s="312" t="s">
        <v>131</v>
      </c>
      <c r="C42" s="319"/>
      <c r="D42" s="314"/>
      <c r="E42" s="314"/>
      <c r="F42" s="314"/>
      <c r="G42" s="39"/>
      <c r="H42" s="39"/>
      <c r="I42" s="39"/>
      <c r="J42" s="39"/>
      <c r="K42" s="39"/>
      <c r="L42" s="39"/>
      <c r="IK42" s="39"/>
      <c r="IL42" s="39"/>
      <c r="IM42" s="39"/>
      <c r="IN42" s="39"/>
      <c r="IO42" s="39"/>
      <c r="IP42" s="39"/>
      <c r="IQ42" s="39"/>
      <c r="IR42" s="39"/>
      <c r="IS42" s="39"/>
    </row>
    <row r="43" spans="1:253" s="40" customFormat="1" ht="27.75" hidden="1" customHeight="1" x14ac:dyDescent="0.25">
      <c r="A43" s="293">
        <v>32000000</v>
      </c>
      <c r="B43" s="315" t="s">
        <v>118</v>
      </c>
      <c r="C43" s="317"/>
      <c r="D43" s="320"/>
      <c r="E43" s="320"/>
      <c r="F43" s="320"/>
      <c r="G43" s="39"/>
      <c r="H43" s="39"/>
      <c r="I43" s="39"/>
      <c r="J43" s="39"/>
      <c r="K43" s="39"/>
      <c r="L43" s="39"/>
      <c r="IK43" s="39"/>
      <c r="IL43" s="39"/>
      <c r="IM43" s="39"/>
      <c r="IN43" s="39"/>
      <c r="IO43" s="39"/>
      <c r="IP43" s="39"/>
      <c r="IQ43" s="39"/>
      <c r="IR43" s="39"/>
      <c r="IS43" s="39"/>
    </row>
    <row r="44" spans="1:253" s="40" customFormat="1" ht="20.25" hidden="1" customHeight="1" x14ac:dyDescent="0.25">
      <c r="A44" s="311" t="s">
        <v>131</v>
      </c>
      <c r="B44" s="312" t="s">
        <v>131</v>
      </c>
      <c r="C44" s="319"/>
      <c r="D44" s="314"/>
      <c r="E44" s="314"/>
      <c r="F44" s="314"/>
      <c r="G44" s="39"/>
      <c r="H44" s="39"/>
      <c r="I44" s="39"/>
      <c r="J44" s="39"/>
      <c r="K44" s="39"/>
      <c r="L44" s="39"/>
      <c r="IK44" s="39"/>
      <c r="IL44" s="39"/>
      <c r="IM44" s="39"/>
      <c r="IN44" s="39"/>
      <c r="IO44" s="39"/>
      <c r="IP44" s="39"/>
      <c r="IQ44" s="39"/>
      <c r="IR44" s="39"/>
      <c r="IS44" s="39"/>
    </row>
    <row r="45" spans="1:253" s="40" customFormat="1" ht="31.5" hidden="1" customHeight="1" x14ac:dyDescent="0.25">
      <c r="A45" s="293">
        <v>33000000</v>
      </c>
      <c r="B45" s="315" t="s">
        <v>138</v>
      </c>
      <c r="C45" s="317"/>
      <c r="D45" s="320"/>
      <c r="E45" s="320"/>
      <c r="F45" s="320"/>
      <c r="G45" s="39"/>
      <c r="H45" s="39"/>
      <c r="I45" s="39"/>
      <c r="J45" s="39"/>
      <c r="K45" s="39"/>
      <c r="L45" s="39"/>
      <c r="IK45" s="39"/>
      <c r="IL45" s="39"/>
      <c r="IM45" s="39"/>
      <c r="IN45" s="39"/>
      <c r="IO45" s="39"/>
      <c r="IP45" s="39"/>
      <c r="IQ45" s="39"/>
      <c r="IR45" s="39"/>
      <c r="IS45" s="39"/>
    </row>
    <row r="46" spans="1:253" s="40" customFormat="1" ht="20.25" hidden="1" customHeight="1" x14ac:dyDescent="0.25">
      <c r="A46" s="311" t="s">
        <v>131</v>
      </c>
      <c r="B46" s="312" t="s">
        <v>131</v>
      </c>
      <c r="C46" s="319"/>
      <c r="D46" s="314"/>
      <c r="E46" s="314"/>
      <c r="F46" s="314"/>
      <c r="G46" s="39"/>
      <c r="H46" s="39"/>
      <c r="I46" s="39"/>
      <c r="J46" s="39"/>
      <c r="K46" s="39"/>
      <c r="L46" s="39"/>
      <c r="IK46" s="39"/>
      <c r="IL46" s="39"/>
      <c r="IM46" s="39"/>
      <c r="IN46" s="39"/>
      <c r="IO46" s="39"/>
      <c r="IP46" s="39"/>
      <c r="IQ46" s="39"/>
      <c r="IR46" s="39"/>
      <c r="IS46" s="39"/>
    </row>
    <row r="47" spans="1:253" s="36" customFormat="1" ht="20.25" customHeight="1" x14ac:dyDescent="0.25">
      <c r="A47" s="307">
        <v>40000000</v>
      </c>
      <c r="B47" s="308" t="s">
        <v>105</v>
      </c>
      <c r="C47" s="322">
        <f>D47+E47</f>
        <v>51799789</v>
      </c>
      <c r="D47" s="309">
        <f>D51+D54+D58+D60</f>
        <v>51799789</v>
      </c>
      <c r="E47" s="324">
        <f>E51+E60</f>
        <v>0</v>
      </c>
      <c r="F47" s="324"/>
      <c r="G47" s="35"/>
      <c r="H47" s="35"/>
      <c r="I47" s="35"/>
      <c r="J47" s="35"/>
      <c r="K47" s="35"/>
      <c r="L47" s="35"/>
      <c r="IK47" s="35"/>
      <c r="IL47" s="35"/>
      <c r="IM47" s="35"/>
      <c r="IN47" s="35"/>
      <c r="IO47" s="35"/>
      <c r="IP47" s="35"/>
      <c r="IQ47" s="35"/>
      <c r="IR47" s="35"/>
      <c r="IS47" s="35"/>
    </row>
    <row r="48" spans="1:253" s="40" customFormat="1" ht="20.25" hidden="1" customHeight="1" x14ac:dyDescent="0.25">
      <c r="A48" s="307"/>
      <c r="B48" s="325"/>
      <c r="C48" s="318"/>
      <c r="D48" s="313"/>
      <c r="E48" s="313"/>
      <c r="F48" s="313"/>
      <c r="G48" s="39"/>
      <c r="H48" s="39"/>
      <c r="I48" s="39"/>
      <c r="J48" s="39"/>
      <c r="K48" s="39"/>
      <c r="L48" s="39"/>
      <c r="IK48" s="39"/>
      <c r="IL48" s="39"/>
      <c r="IM48" s="39"/>
      <c r="IN48" s="39"/>
      <c r="IO48" s="39"/>
      <c r="IP48" s="39"/>
      <c r="IQ48" s="39"/>
      <c r="IR48" s="39"/>
      <c r="IS48" s="39"/>
    </row>
    <row r="49" spans="1:253" s="40" customFormat="1" ht="20.25" hidden="1" customHeight="1" x14ac:dyDescent="0.25">
      <c r="A49" s="307"/>
      <c r="B49" s="325"/>
      <c r="C49" s="318"/>
      <c r="D49" s="313"/>
      <c r="E49" s="313"/>
      <c r="F49" s="313"/>
      <c r="G49" s="39"/>
      <c r="H49" s="39"/>
      <c r="I49" s="39"/>
      <c r="J49" s="39"/>
      <c r="K49" s="39"/>
      <c r="L49" s="39"/>
      <c r="IK49" s="39"/>
      <c r="IL49" s="39"/>
      <c r="IM49" s="39"/>
      <c r="IN49" s="39"/>
      <c r="IO49" s="39"/>
      <c r="IP49" s="39"/>
      <c r="IQ49" s="39"/>
      <c r="IR49" s="39"/>
      <c r="IS49" s="39"/>
    </row>
    <row r="50" spans="1:253" s="40" customFormat="1" ht="20.25" hidden="1" customHeight="1" x14ac:dyDescent="0.25">
      <c r="A50" s="307"/>
      <c r="B50" s="325"/>
      <c r="C50" s="318"/>
      <c r="D50" s="313"/>
      <c r="E50" s="313"/>
      <c r="F50" s="313"/>
      <c r="G50" s="39"/>
      <c r="H50" s="39"/>
      <c r="I50" s="39"/>
      <c r="J50" s="39"/>
      <c r="K50" s="39"/>
      <c r="L50" s="39"/>
      <c r="IK50" s="39"/>
      <c r="IL50" s="39"/>
      <c r="IM50" s="39"/>
      <c r="IN50" s="39"/>
      <c r="IO50" s="39"/>
      <c r="IP50" s="39"/>
      <c r="IQ50" s="39"/>
      <c r="IR50" s="39"/>
      <c r="IS50" s="39"/>
    </row>
    <row r="51" spans="1:253" s="40" customFormat="1" ht="18.75" customHeight="1" x14ac:dyDescent="0.25">
      <c r="A51" s="307">
        <v>41020000</v>
      </c>
      <c r="B51" s="325" t="s">
        <v>777</v>
      </c>
      <c r="C51" s="322">
        <f>D51+E51</f>
        <v>7797800</v>
      </c>
      <c r="D51" s="322">
        <f>D52+D53</f>
        <v>7797800</v>
      </c>
      <c r="E51" s="318">
        <f>E52</f>
        <v>0</v>
      </c>
      <c r="F51" s="318"/>
      <c r="G51" s="39"/>
      <c r="H51" s="39"/>
      <c r="I51" s="39"/>
      <c r="J51" s="39"/>
      <c r="K51" s="39"/>
      <c r="L51" s="39"/>
      <c r="IK51" s="39"/>
      <c r="IL51" s="39"/>
      <c r="IM51" s="39"/>
      <c r="IN51" s="39"/>
      <c r="IO51" s="39"/>
      <c r="IP51" s="39"/>
      <c r="IQ51" s="39"/>
      <c r="IR51" s="39"/>
      <c r="IS51" s="39"/>
    </row>
    <row r="52" spans="1:253" s="40" customFormat="1" ht="15" customHeight="1" x14ac:dyDescent="0.25">
      <c r="A52" s="293">
        <v>41020100</v>
      </c>
      <c r="B52" s="356" t="s">
        <v>354</v>
      </c>
      <c r="C52" s="316">
        <v>7797800</v>
      </c>
      <c r="D52" s="316">
        <v>7797800</v>
      </c>
      <c r="E52" s="316"/>
      <c r="F52" s="316"/>
      <c r="G52" s="39"/>
      <c r="H52" s="39"/>
      <c r="I52" s="39"/>
      <c r="J52" s="39"/>
      <c r="K52" s="39"/>
      <c r="L52" s="39"/>
      <c r="IK52" s="39"/>
      <c r="IL52" s="39"/>
      <c r="IM52" s="39"/>
      <c r="IN52" s="39"/>
      <c r="IO52" s="39"/>
      <c r="IP52" s="39"/>
      <c r="IQ52" s="39"/>
      <c r="IR52" s="39"/>
      <c r="IS52" s="39"/>
    </row>
    <row r="53" spans="1:253" s="40" customFormat="1" ht="51.75" hidden="1" customHeight="1" x14ac:dyDescent="0.25">
      <c r="A53" s="311"/>
      <c r="B53" s="326"/>
      <c r="C53" s="318"/>
      <c r="D53" s="318"/>
      <c r="E53" s="318"/>
      <c r="F53" s="318"/>
      <c r="G53" s="39"/>
      <c r="H53" s="39"/>
      <c r="I53" s="39"/>
      <c r="J53" s="39"/>
      <c r="K53" s="39"/>
      <c r="L53" s="39"/>
      <c r="IK53" s="39"/>
      <c r="IL53" s="39"/>
      <c r="IM53" s="39"/>
      <c r="IN53" s="39"/>
      <c r="IO53" s="39"/>
      <c r="IP53" s="39"/>
      <c r="IQ53" s="39"/>
      <c r="IR53" s="39"/>
      <c r="IS53" s="39"/>
    </row>
    <row r="54" spans="1:253" s="40" customFormat="1" ht="17.25" customHeight="1" x14ac:dyDescent="0.25">
      <c r="A54" s="321">
        <v>41030000</v>
      </c>
      <c r="B54" s="308" t="s">
        <v>778</v>
      </c>
      <c r="C54" s="322">
        <f>D54+E54</f>
        <v>31631400</v>
      </c>
      <c r="D54" s="322">
        <f>D55+D56+D57</f>
        <v>31631400</v>
      </c>
      <c r="E54" s="318"/>
      <c r="F54" s="318"/>
      <c r="G54" s="39"/>
      <c r="H54" s="39"/>
      <c r="I54" s="39"/>
      <c r="J54" s="39"/>
      <c r="K54" s="39"/>
      <c r="L54" s="39"/>
      <c r="IK54" s="39"/>
      <c r="IL54" s="39"/>
      <c r="IM54" s="39"/>
      <c r="IN54" s="39"/>
      <c r="IO54" s="39"/>
      <c r="IP54" s="39"/>
      <c r="IQ54" s="39"/>
      <c r="IR54" s="39"/>
      <c r="IS54" s="39"/>
    </row>
    <row r="55" spans="1:253" s="40" customFormat="1" ht="17.25" customHeight="1" x14ac:dyDescent="0.25">
      <c r="A55" s="311">
        <v>41033900</v>
      </c>
      <c r="B55" s="357" t="s">
        <v>779</v>
      </c>
      <c r="C55" s="318">
        <v>28306500</v>
      </c>
      <c r="D55" s="318">
        <v>28306500</v>
      </c>
      <c r="E55" s="318"/>
      <c r="F55" s="318"/>
      <c r="G55" s="39"/>
      <c r="H55" s="39"/>
      <c r="I55" s="39"/>
      <c r="J55" s="39"/>
      <c r="K55" s="39"/>
      <c r="L55" s="39"/>
      <c r="IK55" s="39"/>
      <c r="IL55" s="39"/>
      <c r="IM55" s="39"/>
      <c r="IN55" s="39"/>
      <c r="IO55" s="39"/>
      <c r="IP55" s="39"/>
      <c r="IQ55" s="39"/>
      <c r="IR55" s="39"/>
      <c r="IS55" s="39"/>
    </row>
    <row r="56" spans="1:253" s="40" customFormat="1" ht="17.25" customHeight="1" x14ac:dyDescent="0.25">
      <c r="A56" s="311">
        <v>41034200</v>
      </c>
      <c r="B56" s="357" t="s">
        <v>780</v>
      </c>
      <c r="C56" s="318">
        <v>2323900</v>
      </c>
      <c r="D56" s="318">
        <v>2323900</v>
      </c>
      <c r="E56" s="318"/>
      <c r="F56" s="318"/>
      <c r="G56" s="39"/>
      <c r="H56" s="39"/>
      <c r="I56" s="39"/>
      <c r="J56" s="39"/>
      <c r="K56" s="39"/>
      <c r="L56" s="39"/>
      <c r="IK56" s="39"/>
      <c r="IL56" s="39"/>
      <c r="IM56" s="39"/>
      <c r="IN56" s="39"/>
      <c r="IO56" s="39"/>
      <c r="IP56" s="39"/>
      <c r="IQ56" s="39"/>
      <c r="IR56" s="39"/>
      <c r="IS56" s="39"/>
    </row>
    <row r="57" spans="1:253" s="40" customFormat="1" ht="27.75" customHeight="1" x14ac:dyDescent="0.25">
      <c r="A57" s="311">
        <v>41034500</v>
      </c>
      <c r="B57" s="357" t="s">
        <v>346</v>
      </c>
      <c r="C57" s="318">
        <f>D57+E57</f>
        <v>1001000</v>
      </c>
      <c r="D57" s="318">
        <v>1001000</v>
      </c>
      <c r="E57" s="318"/>
      <c r="F57" s="318"/>
      <c r="G57" s="39"/>
      <c r="H57" s="39"/>
      <c r="I57" s="39"/>
      <c r="J57" s="39"/>
      <c r="K57" s="39"/>
      <c r="L57" s="39"/>
      <c r="IK57" s="39"/>
      <c r="IL57" s="39"/>
      <c r="IM57" s="39"/>
      <c r="IN57" s="39"/>
      <c r="IO57" s="39"/>
      <c r="IP57" s="39"/>
      <c r="IQ57" s="39"/>
      <c r="IR57" s="39"/>
      <c r="IS57" s="39"/>
    </row>
    <row r="58" spans="1:253" s="40" customFormat="1" ht="17.25" customHeight="1" x14ac:dyDescent="0.25">
      <c r="A58" s="321">
        <v>41040000</v>
      </c>
      <c r="B58" s="308" t="s">
        <v>781</v>
      </c>
      <c r="C58" s="322">
        <f>C59</f>
        <v>1143100</v>
      </c>
      <c r="D58" s="322">
        <f>D59</f>
        <v>1143100</v>
      </c>
      <c r="E58" s="318"/>
      <c r="F58" s="318"/>
      <c r="G58" s="39"/>
      <c r="H58" s="39"/>
      <c r="I58" s="39"/>
      <c r="J58" s="39"/>
      <c r="K58" s="39"/>
      <c r="L58" s="39"/>
      <c r="IK58" s="39"/>
      <c r="IL58" s="39"/>
      <c r="IM58" s="39"/>
      <c r="IN58" s="39"/>
      <c r="IO58" s="39"/>
      <c r="IP58" s="39"/>
      <c r="IQ58" s="39"/>
      <c r="IR58" s="39"/>
      <c r="IS58" s="39"/>
    </row>
    <row r="59" spans="1:253" s="40" customFormat="1" ht="36.75" customHeight="1" x14ac:dyDescent="0.25">
      <c r="A59" s="311">
        <v>41040200</v>
      </c>
      <c r="B59" s="357" t="s">
        <v>1</v>
      </c>
      <c r="C59" s="318">
        <v>1143100</v>
      </c>
      <c r="D59" s="318">
        <v>1143100</v>
      </c>
      <c r="E59" s="318"/>
      <c r="F59" s="318"/>
      <c r="G59" s="39"/>
      <c r="H59" s="39"/>
      <c r="I59" s="39"/>
      <c r="J59" s="39"/>
      <c r="K59" s="39"/>
      <c r="L59" s="39"/>
      <c r="IK59" s="39"/>
      <c r="IL59" s="39"/>
      <c r="IM59" s="39"/>
      <c r="IN59" s="39"/>
      <c r="IO59" s="39"/>
      <c r="IP59" s="39"/>
      <c r="IQ59" s="39"/>
      <c r="IR59" s="39"/>
      <c r="IS59" s="39"/>
    </row>
    <row r="60" spans="1:253" s="40" customFormat="1" ht="20.25" customHeight="1" x14ac:dyDescent="0.25">
      <c r="A60" s="307">
        <v>41050000</v>
      </c>
      <c r="B60" s="325" t="s">
        <v>782</v>
      </c>
      <c r="C60" s="322">
        <f>D60+E60</f>
        <v>11227489</v>
      </c>
      <c r="D60" s="322">
        <f>SUM(D61:D79)</f>
        <v>11227489</v>
      </c>
      <c r="E60" s="318">
        <f>E61+E62+E63+E64+E65+E69+E70+E71+E77+E78</f>
        <v>0</v>
      </c>
      <c r="F60" s="313"/>
      <c r="G60" s="39"/>
      <c r="H60" s="39"/>
      <c r="I60" s="39"/>
      <c r="J60" s="39"/>
      <c r="K60" s="39"/>
      <c r="L60" s="39"/>
      <c r="IK60" s="39"/>
      <c r="IL60" s="39"/>
      <c r="IM60" s="39"/>
      <c r="IN60" s="39"/>
      <c r="IO60" s="39"/>
      <c r="IP60" s="39"/>
      <c r="IQ60" s="39"/>
      <c r="IR60" s="39"/>
      <c r="IS60" s="39"/>
    </row>
    <row r="61" spans="1:253" s="40" customFormat="1" ht="124.5" hidden="1" customHeight="1" x14ac:dyDescent="0.25">
      <c r="A61" s="293">
        <v>41050100</v>
      </c>
      <c r="B61" s="345" t="s">
        <v>783</v>
      </c>
      <c r="C61" s="316"/>
      <c r="D61" s="323"/>
      <c r="E61" s="323"/>
      <c r="F61" s="323"/>
      <c r="G61" s="39"/>
      <c r="H61" s="39"/>
      <c r="I61" s="39"/>
      <c r="J61" s="39"/>
      <c r="K61" s="39"/>
      <c r="L61" s="39"/>
      <c r="IK61" s="39"/>
      <c r="IL61" s="39"/>
      <c r="IM61" s="39"/>
      <c r="IN61" s="39"/>
      <c r="IO61" s="39"/>
      <c r="IP61" s="39"/>
      <c r="IQ61" s="39"/>
      <c r="IR61" s="39"/>
      <c r="IS61" s="39"/>
    </row>
    <row r="62" spans="1:253" s="40" customFormat="1" ht="42.75" hidden="1" customHeight="1" x14ac:dyDescent="0.25">
      <c r="A62" s="311">
        <v>41050200</v>
      </c>
      <c r="B62" s="345" t="s">
        <v>2</v>
      </c>
      <c r="C62" s="318"/>
      <c r="D62" s="313"/>
      <c r="E62" s="313"/>
      <c r="F62" s="313"/>
      <c r="G62" s="39"/>
      <c r="H62" s="39"/>
      <c r="I62" s="39"/>
      <c r="J62" s="39"/>
      <c r="K62" s="39"/>
      <c r="L62" s="39"/>
      <c r="IK62" s="39"/>
      <c r="IL62" s="39"/>
      <c r="IM62" s="39"/>
      <c r="IN62" s="39"/>
      <c r="IO62" s="39"/>
      <c r="IP62" s="39"/>
      <c r="IQ62" s="39"/>
      <c r="IR62" s="39"/>
      <c r="IS62" s="39"/>
    </row>
    <row r="63" spans="1:253" s="40" customFormat="1" ht="169.5" hidden="1" customHeight="1" x14ac:dyDescent="0.25">
      <c r="A63" s="293">
        <v>41030900</v>
      </c>
      <c r="B63" s="327" t="s">
        <v>355</v>
      </c>
      <c r="C63" s="316"/>
      <c r="D63" s="323"/>
      <c r="E63" s="323"/>
      <c r="F63" s="323"/>
      <c r="G63" s="39"/>
      <c r="H63" s="39"/>
      <c r="I63" s="39"/>
      <c r="J63" s="39"/>
      <c r="K63" s="39"/>
      <c r="L63" s="39"/>
      <c r="IK63" s="39"/>
      <c r="IL63" s="39"/>
      <c r="IM63" s="39"/>
      <c r="IN63" s="39"/>
      <c r="IO63" s="39"/>
      <c r="IP63" s="39"/>
      <c r="IQ63" s="39"/>
      <c r="IR63" s="39"/>
      <c r="IS63" s="39"/>
    </row>
    <row r="64" spans="1:253" s="34" customFormat="1" ht="123.75" hidden="1" customHeight="1" x14ac:dyDescent="0.25">
      <c r="A64" s="311">
        <v>41050300</v>
      </c>
      <c r="B64" s="345" t="s">
        <v>3</v>
      </c>
      <c r="C64" s="318"/>
      <c r="D64" s="313"/>
      <c r="E64" s="313"/>
      <c r="F64" s="313"/>
      <c r="G64" s="3"/>
      <c r="H64" s="3"/>
      <c r="I64" s="3"/>
      <c r="J64" s="3"/>
      <c r="K64" s="3"/>
      <c r="L64" s="3"/>
      <c r="IK64" s="3"/>
      <c r="IL64" s="3"/>
      <c r="IM64" s="3"/>
      <c r="IN64" s="3"/>
      <c r="IO64" s="3"/>
      <c r="IP64" s="3"/>
      <c r="IQ64" s="3"/>
      <c r="IR64" s="3"/>
      <c r="IS64" s="3"/>
    </row>
    <row r="65" spans="1:253" s="34" customFormat="1" ht="98.25" hidden="1" customHeight="1" x14ac:dyDescent="0.25">
      <c r="A65" s="293"/>
      <c r="B65" s="345"/>
      <c r="C65" s="316"/>
      <c r="D65" s="323"/>
      <c r="E65" s="323"/>
      <c r="F65" s="323"/>
      <c r="G65" s="3"/>
      <c r="H65" s="3"/>
      <c r="I65" s="3"/>
      <c r="J65" s="3"/>
      <c r="K65" s="3"/>
      <c r="L65" s="3"/>
      <c r="IK65" s="3"/>
      <c r="IL65" s="3"/>
      <c r="IM65" s="3"/>
      <c r="IN65" s="3"/>
      <c r="IO65" s="3"/>
      <c r="IP65" s="3"/>
      <c r="IQ65" s="3"/>
      <c r="IR65" s="3"/>
      <c r="IS65" s="3"/>
    </row>
    <row r="66" spans="1:253" s="34" customFormat="1" ht="63" customHeight="1" x14ac:dyDescent="0.25">
      <c r="A66" s="293">
        <v>41050900</v>
      </c>
      <c r="B66" s="627" t="s">
        <v>668</v>
      </c>
      <c r="C66" s="316">
        <v>804450</v>
      </c>
      <c r="D66" s="323">
        <v>804450</v>
      </c>
      <c r="E66" s="323"/>
      <c r="F66" s="323"/>
      <c r="G66" s="3"/>
      <c r="H66" s="3"/>
      <c r="I66" s="3"/>
      <c r="J66" s="3"/>
      <c r="K66" s="3"/>
      <c r="L66" s="3"/>
      <c r="IK66" s="3"/>
      <c r="IL66" s="3"/>
      <c r="IM66" s="3"/>
      <c r="IN66" s="3"/>
      <c r="IO66" s="3"/>
      <c r="IP66" s="3"/>
      <c r="IQ66" s="3"/>
      <c r="IR66" s="3"/>
      <c r="IS66" s="3"/>
    </row>
    <row r="67" spans="1:253" s="34" customFormat="1" ht="42" customHeight="1" x14ac:dyDescent="0.25">
      <c r="A67" s="293">
        <v>41051200</v>
      </c>
      <c r="B67" s="345" t="s">
        <v>793</v>
      </c>
      <c r="C67" s="316">
        <v>63600</v>
      </c>
      <c r="D67" s="323">
        <v>63600</v>
      </c>
      <c r="E67" s="323"/>
      <c r="F67" s="323"/>
      <c r="G67" s="3"/>
      <c r="H67" s="3"/>
      <c r="I67" s="3"/>
      <c r="J67" s="3"/>
      <c r="K67" s="3"/>
      <c r="L67" s="3"/>
      <c r="IK67" s="3"/>
      <c r="IL67" s="3"/>
      <c r="IM67" s="3"/>
      <c r="IN67" s="3"/>
      <c r="IO67" s="3"/>
      <c r="IP67" s="3"/>
      <c r="IQ67" s="3"/>
      <c r="IR67" s="3"/>
      <c r="IS67" s="3"/>
    </row>
    <row r="68" spans="1:253" s="34" customFormat="1" ht="42" customHeight="1" x14ac:dyDescent="0.25">
      <c r="A68" s="293">
        <v>41051400</v>
      </c>
      <c r="B68" s="345" t="s">
        <v>430</v>
      </c>
      <c r="C68" s="316">
        <v>495897</v>
      </c>
      <c r="D68" s="323">
        <v>495897</v>
      </c>
      <c r="E68" s="323"/>
      <c r="F68" s="323"/>
      <c r="G68" s="3"/>
      <c r="H68" s="3"/>
      <c r="I68" s="3"/>
      <c r="J68" s="3"/>
      <c r="K68" s="3"/>
      <c r="L68" s="3"/>
      <c r="IK68" s="3"/>
      <c r="IL68" s="3"/>
      <c r="IM68" s="3"/>
      <c r="IN68" s="3"/>
      <c r="IO68" s="3"/>
      <c r="IP68" s="3"/>
      <c r="IQ68" s="3"/>
      <c r="IR68" s="3"/>
      <c r="IS68" s="3"/>
    </row>
    <row r="69" spans="1:253" s="34" customFormat="1" ht="38.25" customHeight="1" x14ac:dyDescent="0.25">
      <c r="A69" s="311">
        <v>41053900</v>
      </c>
      <c r="B69" s="346" t="s">
        <v>363</v>
      </c>
      <c r="C69" s="628">
        <v>19800</v>
      </c>
      <c r="D69" s="313">
        <v>19800</v>
      </c>
      <c r="E69" s="313"/>
      <c r="F69" s="313"/>
      <c r="G69" s="3"/>
      <c r="H69" s="3"/>
      <c r="I69" s="3"/>
      <c r="J69" s="3"/>
      <c r="K69" s="3"/>
      <c r="L69" s="3"/>
      <c r="IK69" s="3"/>
      <c r="IL69" s="3"/>
      <c r="IM69" s="3"/>
      <c r="IN69" s="3"/>
      <c r="IO69" s="3"/>
      <c r="IP69" s="3"/>
      <c r="IQ69" s="3"/>
      <c r="IR69" s="3"/>
      <c r="IS69" s="3"/>
    </row>
    <row r="70" spans="1:253" s="34" customFormat="1" ht="46.5" customHeight="1" x14ac:dyDescent="0.25">
      <c r="A70" s="293">
        <v>41053900</v>
      </c>
      <c r="B70" s="328" t="s">
        <v>445</v>
      </c>
      <c r="C70" s="316">
        <v>75000</v>
      </c>
      <c r="D70" s="323">
        <v>75000</v>
      </c>
      <c r="E70" s="323"/>
      <c r="F70" s="323"/>
      <c r="G70" s="3"/>
      <c r="H70" s="3"/>
      <c r="I70" s="3"/>
      <c r="J70" s="3"/>
      <c r="K70" s="3"/>
      <c r="L70" s="3"/>
      <c r="IK70" s="3"/>
      <c r="IL70" s="3"/>
      <c r="IM70" s="3"/>
      <c r="IN70" s="3"/>
      <c r="IO70" s="3"/>
      <c r="IP70" s="3"/>
      <c r="IQ70" s="3"/>
      <c r="IR70" s="3"/>
      <c r="IS70" s="3"/>
    </row>
    <row r="71" spans="1:253" s="34" customFormat="1" ht="28.5" customHeight="1" x14ac:dyDescent="0.25">
      <c r="A71" s="311">
        <v>41053900</v>
      </c>
      <c r="B71" s="347" t="s">
        <v>364</v>
      </c>
      <c r="C71" s="318">
        <v>4400</v>
      </c>
      <c r="D71" s="313">
        <v>4400</v>
      </c>
      <c r="E71" s="313"/>
      <c r="F71" s="313"/>
      <c r="G71" s="3"/>
      <c r="H71" s="3"/>
      <c r="I71" s="3"/>
      <c r="J71" s="3"/>
      <c r="K71" s="3"/>
      <c r="L71" s="3"/>
      <c r="IK71" s="3"/>
      <c r="IL71" s="3"/>
      <c r="IM71" s="3"/>
      <c r="IN71" s="3"/>
      <c r="IO71" s="3"/>
      <c r="IP71" s="3"/>
      <c r="IQ71" s="3"/>
      <c r="IR71" s="3"/>
      <c r="IS71" s="3"/>
    </row>
    <row r="72" spans="1:253" s="34" customFormat="1" ht="52.5" hidden="1" customHeight="1" x14ac:dyDescent="0.25">
      <c r="A72" s="293">
        <v>41054000</v>
      </c>
      <c r="B72" s="330" t="s">
        <v>179</v>
      </c>
      <c r="C72" s="316"/>
      <c r="D72" s="323"/>
      <c r="E72" s="323"/>
      <c r="F72" s="323"/>
      <c r="G72" s="3"/>
      <c r="H72" s="3"/>
      <c r="I72" s="3"/>
      <c r="J72" s="3"/>
      <c r="K72" s="3"/>
      <c r="L72" s="3"/>
      <c r="IK72" s="3"/>
      <c r="IL72" s="3"/>
      <c r="IM72" s="3"/>
      <c r="IN72" s="3"/>
      <c r="IO72" s="3"/>
      <c r="IP72" s="3"/>
      <c r="IQ72" s="3"/>
      <c r="IR72" s="3"/>
      <c r="IS72" s="3"/>
    </row>
    <row r="73" spans="1:253" s="34" customFormat="1" ht="39" customHeight="1" x14ac:dyDescent="0.25">
      <c r="A73" s="293">
        <v>4153900</v>
      </c>
      <c r="B73" s="347" t="s">
        <v>784</v>
      </c>
      <c r="C73" s="316">
        <v>45500</v>
      </c>
      <c r="D73" s="323">
        <v>45500</v>
      </c>
      <c r="E73" s="323"/>
      <c r="F73" s="323"/>
      <c r="G73" s="3"/>
      <c r="H73" s="3"/>
      <c r="I73" s="3"/>
      <c r="J73" s="3"/>
      <c r="K73" s="3"/>
      <c r="L73" s="3"/>
      <c r="IK73" s="3"/>
      <c r="IL73" s="3"/>
      <c r="IM73" s="3"/>
      <c r="IN73" s="3"/>
      <c r="IO73" s="3"/>
      <c r="IP73" s="3"/>
      <c r="IQ73" s="3"/>
      <c r="IR73" s="3"/>
      <c r="IS73" s="3"/>
    </row>
    <row r="74" spans="1:253" s="34" customFormat="1" ht="24.75" customHeight="1" x14ac:dyDescent="0.25">
      <c r="A74" s="311">
        <v>41053900</v>
      </c>
      <c r="B74" s="347" t="s">
        <v>175</v>
      </c>
      <c r="C74" s="318">
        <v>6923142</v>
      </c>
      <c r="D74" s="313">
        <v>6923142</v>
      </c>
      <c r="E74" s="313"/>
      <c r="F74" s="313"/>
      <c r="G74" s="3"/>
      <c r="H74" s="3"/>
      <c r="I74" s="3"/>
      <c r="J74" s="3"/>
      <c r="K74" s="3"/>
      <c r="L74" s="3"/>
      <c r="IK74" s="3"/>
      <c r="IL74" s="3"/>
      <c r="IM74" s="3"/>
      <c r="IN74" s="3"/>
      <c r="IO74" s="3"/>
      <c r="IP74" s="3"/>
      <c r="IQ74" s="3"/>
      <c r="IR74" s="3"/>
      <c r="IS74" s="3"/>
    </row>
    <row r="75" spans="1:253" s="34" customFormat="1" ht="31.5" hidden="1" customHeight="1" x14ac:dyDescent="0.25">
      <c r="A75" s="293">
        <v>41051000</v>
      </c>
      <c r="B75" s="330" t="s">
        <v>4</v>
      </c>
      <c r="C75" s="316"/>
      <c r="D75" s="323"/>
      <c r="E75" s="323"/>
      <c r="F75" s="323"/>
      <c r="G75" s="3"/>
      <c r="H75" s="3"/>
      <c r="I75" s="3"/>
      <c r="J75" s="3"/>
      <c r="K75" s="3"/>
      <c r="L75" s="3"/>
      <c r="IK75" s="3"/>
      <c r="IL75" s="3"/>
      <c r="IM75" s="3"/>
      <c r="IN75" s="3"/>
      <c r="IO75" s="3"/>
      <c r="IP75" s="3"/>
      <c r="IQ75" s="3"/>
      <c r="IR75" s="3"/>
      <c r="IS75" s="3"/>
    </row>
    <row r="76" spans="1:253" s="34" customFormat="1" ht="48" hidden="1" customHeight="1" x14ac:dyDescent="0.25">
      <c r="A76" s="311">
        <v>41034200</v>
      </c>
      <c r="B76" s="329" t="s">
        <v>385</v>
      </c>
      <c r="C76" s="318"/>
      <c r="D76" s="313"/>
      <c r="E76" s="313"/>
      <c r="F76" s="313"/>
      <c r="G76" s="3"/>
      <c r="H76" s="3"/>
      <c r="I76" s="3"/>
      <c r="J76" s="3"/>
      <c r="K76" s="3"/>
      <c r="L76" s="3"/>
      <c r="IK76" s="3"/>
      <c r="IL76" s="3"/>
      <c r="IM76" s="3"/>
      <c r="IN76" s="3"/>
      <c r="IO76" s="3"/>
      <c r="IP76" s="3"/>
      <c r="IQ76" s="3"/>
      <c r="IR76" s="3"/>
      <c r="IS76" s="3"/>
    </row>
    <row r="77" spans="1:253" s="34" customFormat="1" ht="58.5" customHeight="1" x14ac:dyDescent="0.25">
      <c r="A77" s="293">
        <v>41051500</v>
      </c>
      <c r="B77" s="331" t="s">
        <v>51</v>
      </c>
      <c r="C77" s="316">
        <v>26000</v>
      </c>
      <c r="D77" s="323">
        <v>26000</v>
      </c>
      <c r="E77" s="323"/>
      <c r="F77" s="323"/>
      <c r="G77" s="3"/>
      <c r="H77" s="3"/>
      <c r="I77" s="3"/>
      <c r="J77" s="3"/>
      <c r="K77" s="3"/>
      <c r="L77" s="3"/>
      <c r="IK77" s="3"/>
      <c r="IL77" s="3"/>
      <c r="IM77" s="3"/>
      <c r="IN77" s="3"/>
      <c r="IO77" s="3"/>
      <c r="IP77" s="3"/>
      <c r="IQ77" s="3"/>
      <c r="IR77" s="3"/>
      <c r="IS77" s="3"/>
    </row>
    <row r="78" spans="1:253" s="34" customFormat="1" ht="35.25" customHeight="1" x14ac:dyDescent="0.25">
      <c r="A78" s="311">
        <v>41051500</v>
      </c>
      <c r="B78" s="326" t="s">
        <v>285</v>
      </c>
      <c r="C78" s="318">
        <v>2688200</v>
      </c>
      <c r="D78" s="313">
        <v>2688200</v>
      </c>
      <c r="E78" s="324"/>
      <c r="F78" s="324"/>
      <c r="G78" s="3"/>
      <c r="H78" s="3"/>
      <c r="I78" s="3"/>
      <c r="J78" s="3"/>
      <c r="K78" s="3"/>
      <c r="L78" s="3"/>
      <c r="IK78" s="3"/>
      <c r="IL78" s="3"/>
      <c r="IM78" s="3"/>
      <c r="IN78" s="3"/>
      <c r="IO78" s="3"/>
      <c r="IP78" s="3"/>
      <c r="IQ78" s="3"/>
      <c r="IR78" s="3"/>
      <c r="IS78" s="3"/>
    </row>
    <row r="79" spans="1:253" s="34" customFormat="1" ht="41.25" customHeight="1" x14ac:dyDescent="0.25">
      <c r="A79" s="293">
        <v>41055000</v>
      </c>
      <c r="B79" s="326" t="s">
        <v>431</v>
      </c>
      <c r="C79" s="316">
        <v>81500</v>
      </c>
      <c r="D79" s="323">
        <v>81500</v>
      </c>
      <c r="E79" s="324"/>
      <c r="F79" s="324"/>
      <c r="G79" s="3"/>
      <c r="H79" s="3"/>
      <c r="I79" s="3"/>
      <c r="J79" s="3"/>
      <c r="K79" s="3"/>
      <c r="L79" s="3"/>
      <c r="IK79" s="3"/>
      <c r="IL79" s="3"/>
      <c r="IM79" s="3"/>
      <c r="IN79" s="3"/>
      <c r="IO79" s="3"/>
      <c r="IP79" s="3"/>
      <c r="IQ79" s="3"/>
      <c r="IR79" s="3"/>
      <c r="IS79" s="3"/>
    </row>
    <row r="80" spans="1:253" s="34" customFormat="1" ht="21" customHeight="1" x14ac:dyDescent="0.25">
      <c r="A80" s="332"/>
      <c r="B80" s="333" t="s">
        <v>139</v>
      </c>
      <c r="C80" s="322">
        <f>D80+E80</f>
        <v>85258589</v>
      </c>
      <c r="D80" s="309">
        <f>D39+D47</f>
        <v>82550789</v>
      </c>
      <c r="E80" s="309">
        <f>E39+E47</f>
        <v>2707800</v>
      </c>
      <c r="F80" s="313"/>
      <c r="G80" s="3"/>
      <c r="H80" s="3"/>
      <c r="I80" s="3"/>
      <c r="J80" s="3"/>
      <c r="K80" s="3"/>
      <c r="L80" s="3"/>
      <c r="IK80" s="3"/>
      <c r="IL80" s="3"/>
      <c r="IM80" s="3"/>
      <c r="IN80" s="3"/>
      <c r="IO80" s="3"/>
      <c r="IP80" s="3"/>
      <c r="IQ80" s="3"/>
      <c r="IR80" s="3"/>
      <c r="IS80" s="3"/>
    </row>
    <row r="81" spans="1:4" ht="0.75" customHeight="1" x14ac:dyDescent="0.25"/>
    <row r="82" spans="1:4" hidden="1" x14ac:dyDescent="0.25"/>
    <row r="83" spans="1:4" ht="15.6" x14ac:dyDescent="0.3">
      <c r="A83" s="98"/>
      <c r="B83" s="95"/>
      <c r="C83" s="99"/>
      <c r="D83" s="99"/>
    </row>
  </sheetData>
  <mergeCells count="7">
    <mergeCell ref="C3:F3"/>
    <mergeCell ref="A4:E4"/>
    <mergeCell ref="E6:F6"/>
    <mergeCell ref="C6:C7"/>
    <mergeCell ref="D6:D7"/>
    <mergeCell ref="A6:A7"/>
    <mergeCell ref="B6:B7"/>
  </mergeCells>
  <phoneticPr fontId="3" type="noConversion"/>
  <printOptions horizontalCentered="1"/>
  <pageMargins left="0.98425196850393704" right="0.19685039370078741" top="0.19685039370078741" bottom="0.19685039370078741" header="0.51181102362204722" footer="0.51181102362204722"/>
  <pageSetup paperSize="9" scale="68"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showZeros="0" topLeftCell="A2" zoomScale="75" zoomScaleNormal="75" workbookViewId="0">
      <selection activeCell="I4" sqref="I4"/>
    </sheetView>
  </sheetViews>
  <sheetFormatPr defaultColWidth="9.109375" defaultRowHeight="12.75" customHeight="1" x14ac:dyDescent="0.25"/>
  <cols>
    <col min="1" max="1" width="10" style="2" customWidth="1"/>
    <col min="2" max="2" width="37" style="2" customWidth="1"/>
    <col min="3" max="3" width="16.6640625" style="2" customWidth="1"/>
    <col min="4" max="4" width="15.6640625" style="2" customWidth="1"/>
    <col min="5" max="5" width="15.33203125" style="2" customWidth="1"/>
    <col min="6" max="6" width="16.33203125" style="2" customWidth="1"/>
    <col min="7" max="12" width="9.109375" style="2" customWidth="1"/>
    <col min="13" max="16384" width="9.109375" style="5"/>
  </cols>
  <sheetData>
    <row r="1" spans="1:13" s="31" customFormat="1" ht="12.75" hidden="1" customHeight="1" x14ac:dyDescent="0.25">
      <c r="A1" s="30"/>
      <c r="B1" s="30"/>
      <c r="C1" s="30"/>
      <c r="D1" s="30"/>
      <c r="E1" s="30"/>
      <c r="F1" s="30"/>
      <c r="G1" s="30"/>
      <c r="H1" s="30"/>
      <c r="I1" s="30"/>
      <c r="J1" s="30"/>
      <c r="K1" s="30"/>
      <c r="L1" s="30"/>
    </row>
    <row r="3" spans="1:13" ht="78.75" customHeight="1" x14ac:dyDescent="0.25">
      <c r="C3" s="646" t="s">
        <v>839</v>
      </c>
      <c r="D3" s="646"/>
      <c r="E3" s="646"/>
      <c r="F3" s="646"/>
      <c r="M3" s="2"/>
    </row>
    <row r="4" spans="1:13" ht="51" customHeight="1" x14ac:dyDescent="0.35">
      <c r="A4" s="634" t="s">
        <v>774</v>
      </c>
      <c r="B4" s="635"/>
      <c r="C4" s="635"/>
      <c r="D4" s="635"/>
      <c r="E4" s="635"/>
      <c r="F4" s="635"/>
      <c r="M4" s="2"/>
    </row>
    <row r="5" spans="1:13" ht="21.75" customHeight="1" x14ac:dyDescent="0.25">
      <c r="A5" s="647" t="s">
        <v>314</v>
      </c>
      <c r="B5" s="648"/>
      <c r="C5" s="648"/>
      <c r="D5" s="648"/>
      <c r="E5" s="648"/>
      <c r="F5" s="648"/>
    </row>
    <row r="6" spans="1:13" ht="18.75" customHeight="1" x14ac:dyDescent="0.25">
      <c r="A6" s="636">
        <v>25313200000</v>
      </c>
      <c r="B6" s="637"/>
      <c r="C6" s="112"/>
      <c r="D6" s="112"/>
      <c r="E6" s="112"/>
      <c r="F6" s="112"/>
    </row>
    <row r="7" spans="1:13" ht="19.5" customHeight="1" x14ac:dyDescent="0.25">
      <c r="A7" s="644" t="s">
        <v>284</v>
      </c>
      <c r="B7" s="644"/>
      <c r="C7" s="644"/>
      <c r="D7" s="644"/>
      <c r="E7" s="644"/>
      <c r="F7" s="41" t="s">
        <v>163</v>
      </c>
    </row>
    <row r="8" spans="1:13" s="26" customFormat="1" ht="24.75" customHeight="1" x14ac:dyDescent="0.25">
      <c r="A8" s="645" t="s">
        <v>103</v>
      </c>
      <c r="B8" s="645" t="s">
        <v>290</v>
      </c>
      <c r="C8" s="645" t="s">
        <v>10</v>
      </c>
      <c r="D8" s="645" t="s">
        <v>119</v>
      </c>
      <c r="E8" s="645" t="s">
        <v>120</v>
      </c>
      <c r="F8" s="645"/>
      <c r="G8" s="25"/>
      <c r="H8" s="25"/>
      <c r="I8" s="25"/>
      <c r="J8" s="25"/>
      <c r="K8" s="25"/>
      <c r="L8" s="25"/>
    </row>
    <row r="9" spans="1:13" s="26" customFormat="1" ht="38.25" customHeight="1" x14ac:dyDescent="0.25">
      <c r="A9" s="645"/>
      <c r="B9" s="645"/>
      <c r="C9" s="645"/>
      <c r="D9" s="645"/>
      <c r="E9" s="166" t="s">
        <v>10</v>
      </c>
      <c r="F9" s="167" t="s">
        <v>130</v>
      </c>
      <c r="G9" s="25"/>
      <c r="H9" s="25"/>
      <c r="I9" s="25"/>
      <c r="J9" s="25"/>
      <c r="K9" s="25"/>
      <c r="L9" s="25"/>
    </row>
    <row r="10" spans="1:13" s="26" customFormat="1" ht="17.25" customHeight="1" x14ac:dyDescent="0.25">
      <c r="A10" s="166">
        <v>1</v>
      </c>
      <c r="B10" s="166">
        <v>2</v>
      </c>
      <c r="C10" s="166">
        <v>3</v>
      </c>
      <c r="D10" s="166">
        <v>4</v>
      </c>
      <c r="E10" s="166">
        <v>5</v>
      </c>
      <c r="F10" s="167">
        <v>6</v>
      </c>
      <c r="G10" s="25"/>
      <c r="H10" s="25"/>
      <c r="I10" s="25"/>
      <c r="J10" s="25"/>
      <c r="K10" s="25"/>
      <c r="L10" s="25"/>
    </row>
    <row r="11" spans="1:13" s="26" customFormat="1" ht="27" customHeight="1" x14ac:dyDescent="0.25">
      <c r="A11" s="638" t="s">
        <v>291</v>
      </c>
      <c r="B11" s="639"/>
      <c r="C11" s="639"/>
      <c r="D11" s="639"/>
      <c r="E11" s="639"/>
      <c r="F11" s="640"/>
      <c r="G11" s="25"/>
      <c r="H11" s="25"/>
      <c r="I11" s="25"/>
      <c r="J11" s="25"/>
      <c r="K11" s="25"/>
      <c r="L11" s="25"/>
    </row>
    <row r="12" spans="1:13" s="26" customFormat="1" ht="29.25" customHeight="1" x14ac:dyDescent="0.25">
      <c r="A12" s="182">
        <v>200000</v>
      </c>
      <c r="B12" s="181" t="s">
        <v>292</v>
      </c>
      <c r="C12" s="276">
        <f>D12+E12</f>
        <v>7372861</v>
      </c>
      <c r="D12" s="276">
        <v>353958</v>
      </c>
      <c r="E12" s="276">
        <v>7018903</v>
      </c>
      <c r="F12" s="276">
        <v>7018903</v>
      </c>
      <c r="G12" s="25"/>
      <c r="H12" s="25"/>
      <c r="I12" s="25"/>
      <c r="J12" s="25"/>
      <c r="K12" s="25"/>
      <c r="L12" s="25"/>
    </row>
    <row r="13" spans="1:13" s="26" customFormat="1" ht="29.25" hidden="1" customHeight="1" x14ac:dyDescent="0.25">
      <c r="B13" s="564"/>
      <c r="C13" s="276">
        <f>D13+E13</f>
        <v>0</v>
      </c>
      <c r="D13" s="586"/>
      <c r="E13" s="586"/>
      <c r="F13" s="586"/>
      <c r="G13" s="25"/>
      <c r="H13" s="25"/>
      <c r="I13" s="25"/>
      <c r="J13" s="25"/>
      <c r="K13" s="25"/>
      <c r="L13" s="25"/>
    </row>
    <row r="14" spans="1:13" s="26" customFormat="1" ht="38.25" customHeight="1" x14ac:dyDescent="0.25">
      <c r="A14" s="182">
        <v>208000</v>
      </c>
      <c r="B14" s="181" t="s">
        <v>421</v>
      </c>
      <c r="C14" s="276">
        <f>D14+E14</f>
        <v>7372861</v>
      </c>
      <c r="D14" s="276">
        <v>353958</v>
      </c>
      <c r="E14" s="587">
        <v>7018903</v>
      </c>
      <c r="F14" s="587">
        <v>7018903</v>
      </c>
      <c r="G14" s="25"/>
      <c r="H14" s="25"/>
      <c r="I14" s="25"/>
      <c r="J14" s="25"/>
      <c r="K14" s="25"/>
      <c r="L14" s="25"/>
    </row>
    <row r="15" spans="1:13" s="611" customFormat="1" ht="38.25" customHeight="1" x14ac:dyDescent="0.25">
      <c r="A15" s="199">
        <v>208100</v>
      </c>
      <c r="B15" s="195" t="s">
        <v>422</v>
      </c>
      <c r="C15" s="276">
        <f>D15+E15</f>
        <v>7372860.6399999997</v>
      </c>
      <c r="D15" s="587">
        <v>7361818</v>
      </c>
      <c r="E15" s="587">
        <v>11042.64</v>
      </c>
      <c r="F15" s="587">
        <v>11042.64</v>
      </c>
      <c r="G15" s="610"/>
      <c r="H15" s="610"/>
      <c r="I15" s="610"/>
      <c r="J15" s="610"/>
      <c r="K15" s="610"/>
      <c r="L15" s="610"/>
    </row>
    <row r="16" spans="1:13" s="26" customFormat="1" ht="55.5" customHeight="1" x14ac:dyDescent="0.25">
      <c r="A16" s="182">
        <v>208400</v>
      </c>
      <c r="B16" s="195" t="s">
        <v>387</v>
      </c>
      <c r="C16" s="276"/>
      <c r="D16" s="276">
        <v>-7007860</v>
      </c>
      <c r="E16" s="276">
        <v>7007860</v>
      </c>
      <c r="F16" s="276">
        <v>7007860</v>
      </c>
      <c r="G16" s="25"/>
      <c r="H16" s="25"/>
      <c r="I16" s="25"/>
      <c r="J16" s="25"/>
      <c r="K16" s="25"/>
      <c r="L16" s="25"/>
    </row>
    <row r="17" spans="1:12" s="567" customFormat="1" ht="30" customHeight="1" x14ac:dyDescent="0.2">
      <c r="A17" s="464" t="s">
        <v>17</v>
      </c>
      <c r="B17" s="565" t="s">
        <v>479</v>
      </c>
      <c r="C17" s="588">
        <f>D17+E17</f>
        <v>7372861</v>
      </c>
      <c r="D17" s="588">
        <f>D12</f>
        <v>353958</v>
      </c>
      <c r="E17" s="588">
        <f>E12</f>
        <v>7018903</v>
      </c>
      <c r="F17" s="588">
        <f>F12</f>
        <v>7018903</v>
      </c>
      <c r="G17" s="566"/>
      <c r="H17" s="566"/>
      <c r="I17" s="566"/>
      <c r="J17" s="566"/>
      <c r="K17" s="566"/>
      <c r="L17" s="566"/>
    </row>
    <row r="18" spans="1:12" s="169" customFormat="1" ht="36" hidden="1" customHeight="1" x14ac:dyDescent="0.25">
      <c r="A18" s="182">
        <v>208000</v>
      </c>
      <c r="B18" s="180" t="s">
        <v>421</v>
      </c>
      <c r="C18" s="187">
        <f>D18+E18</f>
        <v>0</v>
      </c>
      <c r="D18" s="276"/>
      <c r="E18" s="276"/>
      <c r="F18" s="276"/>
      <c r="G18" s="168"/>
      <c r="H18" s="168"/>
      <c r="I18" s="168"/>
      <c r="J18" s="168"/>
      <c r="K18" s="168"/>
      <c r="L18" s="168"/>
    </row>
    <row r="19" spans="1:12" s="169" customFormat="1" ht="36" hidden="1" customHeight="1" x14ac:dyDescent="0.25">
      <c r="A19" s="182">
        <v>208100</v>
      </c>
      <c r="B19" s="180" t="s">
        <v>422</v>
      </c>
      <c r="C19" s="186">
        <f>D19+E19</f>
        <v>0</v>
      </c>
      <c r="D19" s="276"/>
      <c r="E19" s="276"/>
      <c r="F19" s="276"/>
      <c r="G19" s="168"/>
      <c r="H19" s="168"/>
      <c r="I19" s="168"/>
      <c r="J19" s="168"/>
      <c r="K19" s="168"/>
      <c r="L19" s="168"/>
    </row>
    <row r="20" spans="1:12" s="169" customFormat="1" ht="44.25" hidden="1" customHeight="1" x14ac:dyDescent="0.25">
      <c r="A20" s="182">
        <v>208400</v>
      </c>
      <c r="B20" s="180" t="s">
        <v>387</v>
      </c>
      <c r="C20" s="186"/>
      <c r="D20" s="276"/>
      <c r="E20" s="276"/>
      <c r="F20" s="276"/>
      <c r="G20" s="168"/>
      <c r="H20" s="168"/>
      <c r="I20" s="168"/>
      <c r="J20" s="168"/>
      <c r="K20" s="168"/>
      <c r="L20" s="168"/>
    </row>
    <row r="21" spans="1:12" s="169" customFormat="1" ht="38.25" customHeight="1" x14ac:dyDescent="0.25">
      <c r="A21" s="641" t="s">
        <v>293</v>
      </c>
      <c r="B21" s="642"/>
      <c r="C21" s="642"/>
      <c r="D21" s="642"/>
      <c r="E21" s="642"/>
      <c r="F21" s="643"/>
      <c r="G21" s="168"/>
      <c r="H21" s="168"/>
      <c r="I21" s="168"/>
      <c r="J21" s="168"/>
      <c r="K21" s="168"/>
      <c r="L21" s="168"/>
    </row>
    <row r="22" spans="1:12" s="169" customFormat="1" ht="35.25" customHeight="1" x14ac:dyDescent="0.25">
      <c r="A22" s="182">
        <v>600000</v>
      </c>
      <c r="B22" s="465" t="s">
        <v>294</v>
      </c>
      <c r="C22" s="587">
        <f>D22+E22</f>
        <v>7372861</v>
      </c>
      <c r="D22" s="587">
        <v>353958</v>
      </c>
      <c r="E22" s="587">
        <v>7018903</v>
      </c>
      <c r="F22" s="587">
        <v>7018903</v>
      </c>
      <c r="G22" s="168"/>
      <c r="H22" s="168"/>
      <c r="I22" s="168"/>
      <c r="J22" s="168"/>
      <c r="K22" s="168"/>
      <c r="L22" s="168"/>
    </row>
    <row r="23" spans="1:12" s="171" customFormat="1" ht="33.75" customHeight="1" x14ac:dyDescent="0.25">
      <c r="A23" s="182">
        <v>602000</v>
      </c>
      <c r="B23" s="181" t="s">
        <v>295</v>
      </c>
      <c r="C23" s="587">
        <f>D23+E23</f>
        <v>7372861</v>
      </c>
      <c r="D23" s="587">
        <v>353958</v>
      </c>
      <c r="E23" s="587">
        <v>7018903</v>
      </c>
      <c r="F23" s="587">
        <v>7018903</v>
      </c>
      <c r="G23" s="170"/>
      <c r="H23" s="170"/>
      <c r="I23" s="170"/>
      <c r="J23" s="170"/>
      <c r="K23" s="170"/>
      <c r="L23" s="170"/>
    </row>
    <row r="24" spans="1:12" s="171" customFormat="1" ht="42.75" hidden="1" customHeight="1" x14ac:dyDescent="0.25">
      <c r="A24" s="182">
        <v>602100</v>
      </c>
      <c r="B24" s="181" t="s">
        <v>422</v>
      </c>
      <c r="C24" s="587">
        <f>D24+E24</f>
        <v>0</v>
      </c>
      <c r="D24" s="587"/>
      <c r="E24" s="587"/>
      <c r="F24" s="587"/>
      <c r="G24" s="170"/>
      <c r="H24" s="170"/>
      <c r="I24" s="170"/>
      <c r="J24" s="170"/>
      <c r="K24" s="170"/>
      <c r="L24" s="170"/>
    </row>
    <row r="25" spans="1:12" s="171" customFormat="1" ht="36.75" customHeight="1" x14ac:dyDescent="0.25">
      <c r="A25" s="182">
        <v>602100</v>
      </c>
      <c r="B25" s="181" t="s">
        <v>422</v>
      </c>
      <c r="C25" s="587">
        <f>D25+E25</f>
        <v>7372860.6399999997</v>
      </c>
      <c r="D25" s="587">
        <v>7361818</v>
      </c>
      <c r="E25" s="587">
        <v>11042.64</v>
      </c>
      <c r="F25" s="587">
        <v>11042.64</v>
      </c>
      <c r="G25" s="170"/>
      <c r="H25" s="170"/>
      <c r="I25" s="170"/>
      <c r="J25" s="170"/>
      <c r="K25" s="170"/>
      <c r="L25" s="170"/>
    </row>
    <row r="26" spans="1:12" s="171" customFormat="1" ht="57.75" customHeight="1" x14ac:dyDescent="0.25">
      <c r="A26" s="182">
        <v>602400</v>
      </c>
      <c r="B26" s="195" t="s">
        <v>387</v>
      </c>
      <c r="C26" s="629"/>
      <c r="D26" s="587">
        <v>-7007860</v>
      </c>
      <c r="E26" s="587">
        <v>7007860</v>
      </c>
      <c r="F26" s="587">
        <v>7007860</v>
      </c>
      <c r="G26" s="170"/>
      <c r="H26" s="170"/>
      <c r="I26" s="170"/>
      <c r="J26" s="170"/>
      <c r="K26" s="170"/>
      <c r="L26" s="170"/>
    </row>
    <row r="27" spans="1:12" s="171" customFormat="1" ht="35.25" customHeight="1" x14ac:dyDescent="0.25">
      <c r="A27" s="464" t="s">
        <v>17</v>
      </c>
      <c r="B27" s="565" t="s">
        <v>479</v>
      </c>
      <c r="C27" s="588">
        <f>D27+E27</f>
        <v>7372861</v>
      </c>
      <c r="D27" s="588">
        <f>D22</f>
        <v>353958</v>
      </c>
      <c r="E27" s="588">
        <f>E22</f>
        <v>7018903</v>
      </c>
      <c r="F27" s="588">
        <f>F22</f>
        <v>7018903</v>
      </c>
      <c r="G27" s="170"/>
      <c r="H27" s="170"/>
      <c r="I27" s="170"/>
      <c r="J27" s="170"/>
      <c r="K27" s="170"/>
      <c r="L27" s="170"/>
    </row>
    <row r="28" spans="1:12" s="198" customFormat="1" ht="46.5" hidden="1" customHeight="1" x14ac:dyDescent="0.25">
      <c r="A28" s="199"/>
      <c r="B28" s="195"/>
      <c r="C28" s="196"/>
      <c r="D28" s="166"/>
      <c r="E28" s="166"/>
      <c r="F28" s="166"/>
      <c r="G28" s="197"/>
      <c r="H28" s="197"/>
      <c r="I28" s="197"/>
      <c r="J28" s="197"/>
      <c r="K28" s="197"/>
      <c r="L28" s="197"/>
    </row>
    <row r="29" spans="1:12" ht="13.2" x14ac:dyDescent="0.25">
      <c r="A29" s="5"/>
      <c r="B29" s="5"/>
      <c r="C29" s="5"/>
      <c r="D29" s="5"/>
      <c r="E29" s="5"/>
      <c r="F29" s="5"/>
      <c r="G29" s="5"/>
      <c r="H29" s="5"/>
      <c r="I29" s="5"/>
      <c r="J29" s="5"/>
      <c r="K29" s="5"/>
      <c r="L29" s="5"/>
    </row>
    <row r="31" spans="1:12" ht="12.75" customHeight="1" x14ac:dyDescent="0.25">
      <c r="A31" s="65"/>
      <c r="B31" s="66"/>
    </row>
  </sheetData>
  <mergeCells count="12">
    <mergeCell ref="C3:F3"/>
    <mergeCell ref="C8:C9"/>
    <mergeCell ref="D8:D9"/>
    <mergeCell ref="E8:F8"/>
    <mergeCell ref="A5:F5"/>
    <mergeCell ref="A4:F4"/>
    <mergeCell ref="A6:B6"/>
    <mergeCell ref="A11:F11"/>
    <mergeCell ref="A21:F21"/>
    <mergeCell ref="A7:E7"/>
    <mergeCell ref="A8:A9"/>
    <mergeCell ref="B8:B9"/>
  </mergeCells>
  <phoneticPr fontId="3" type="noConversion"/>
  <printOptions horizontalCentered="1"/>
  <pageMargins left="1.1811023622047245" right="0.39370078740157483" top="0.78740157480314965" bottom="0.78740157480314965" header="0.51181102362204722" footer="0.51181102362204722"/>
  <pageSetup paperSize="9" scale="83"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0"/>
  <sheetViews>
    <sheetView showGridLines="0" showZeros="0" topLeftCell="D1" zoomScale="75" zoomScaleNormal="75" workbookViewId="0">
      <pane xSplit="4" ySplit="10" topLeftCell="L176" activePane="bottomRight" state="frozen"/>
      <selection activeCell="D1" sqref="D1"/>
      <selection pane="topRight" activeCell="H1" sqref="H1"/>
      <selection pane="bottomLeft" activeCell="D11" sqref="D11"/>
      <selection pane="bottomRight" activeCell="U4" sqref="U4"/>
    </sheetView>
  </sheetViews>
  <sheetFormatPr defaultColWidth="9.109375" defaultRowHeight="13.2" x14ac:dyDescent="0.25"/>
  <cols>
    <col min="1" max="1" width="3.77734375" style="7" hidden="1" customWidth="1"/>
    <col min="2" max="3" width="12.33203125" style="51" hidden="1" customWidth="1"/>
    <col min="4" max="6" width="11.6640625" style="51" customWidth="1"/>
    <col min="7" max="7" width="42" style="7" customWidth="1"/>
    <col min="8" max="8" width="15" style="7" customWidth="1"/>
    <col min="9" max="9" width="15.6640625" style="7" customWidth="1"/>
    <col min="10" max="10" width="14.33203125" style="7" customWidth="1"/>
    <col min="11" max="12" width="12.6640625" style="7" customWidth="1"/>
    <col min="13" max="13" width="15.109375" style="7" customWidth="1"/>
    <col min="14" max="14" width="15.33203125" style="7" customWidth="1"/>
    <col min="15" max="15" width="14.109375" style="7" customWidth="1"/>
    <col min="16" max="16" width="13.77734375" style="7" customWidth="1"/>
    <col min="17" max="19" width="12.6640625" style="7" customWidth="1"/>
    <col min="20" max="20" width="16.77734375" style="7" customWidth="1"/>
    <col min="21" max="21" width="9.109375" style="6" customWidth="1"/>
    <col min="22" max="16384" width="9.109375" style="6"/>
  </cols>
  <sheetData>
    <row r="2" spans="1:20" ht="75.75" customHeight="1" x14ac:dyDescent="0.25">
      <c r="Q2" s="646" t="s">
        <v>840</v>
      </c>
      <c r="R2" s="646"/>
      <c r="S2" s="646"/>
      <c r="T2" s="646"/>
    </row>
    <row r="3" spans="1:20" ht="39" customHeight="1" x14ac:dyDescent="0.35">
      <c r="D3" s="659" t="s">
        <v>763</v>
      </c>
      <c r="E3" s="659"/>
      <c r="F3" s="660"/>
      <c r="G3" s="660"/>
      <c r="H3" s="660"/>
      <c r="I3" s="660"/>
      <c r="J3" s="660"/>
      <c r="K3" s="660"/>
      <c r="L3" s="660"/>
      <c r="M3" s="660"/>
      <c r="N3" s="660"/>
      <c r="O3" s="660"/>
      <c r="P3" s="660"/>
      <c r="Q3" s="660"/>
      <c r="R3" s="660"/>
      <c r="S3" s="660"/>
      <c r="T3" s="660"/>
    </row>
    <row r="4" spans="1:20" ht="38.25" customHeight="1" x14ac:dyDescent="0.25">
      <c r="A4" s="2"/>
      <c r="B4" s="650" t="s">
        <v>288</v>
      </c>
      <c r="C4" s="650"/>
      <c r="D4" s="651"/>
      <c r="E4" s="651"/>
      <c r="F4" s="651"/>
      <c r="G4" s="651"/>
      <c r="H4" s="651"/>
      <c r="I4" s="651"/>
      <c r="J4" s="651"/>
      <c r="K4" s="651"/>
      <c r="L4" s="651"/>
      <c r="M4" s="651"/>
      <c r="N4" s="651"/>
      <c r="O4" s="651"/>
      <c r="P4" s="651"/>
      <c r="Q4" s="651"/>
      <c r="R4" s="651"/>
      <c r="S4" s="651"/>
      <c r="T4" s="651"/>
    </row>
    <row r="5" spans="1:20" ht="15" customHeight="1" x14ac:dyDescent="0.25">
      <c r="A5" s="2"/>
      <c r="B5" s="460"/>
      <c r="C5" s="460"/>
      <c r="D5" s="657">
        <v>25313020000</v>
      </c>
      <c r="E5" s="658"/>
      <c r="F5" s="658"/>
      <c r="G5" s="461"/>
      <c r="H5" s="461"/>
      <c r="I5" s="461"/>
      <c r="J5" s="461"/>
      <c r="K5" s="461"/>
      <c r="L5" s="461"/>
      <c r="M5" s="461"/>
      <c r="N5" s="461"/>
      <c r="O5" s="461"/>
      <c r="P5" s="461"/>
      <c r="Q5" s="461"/>
      <c r="R5" s="461"/>
      <c r="S5" s="461"/>
      <c r="T5" s="461"/>
    </row>
    <row r="6" spans="1:20" ht="12.75" customHeight="1" x14ac:dyDescent="0.3">
      <c r="B6" s="52"/>
      <c r="C6" s="52"/>
      <c r="D6" s="655" t="s">
        <v>284</v>
      </c>
      <c r="E6" s="656"/>
      <c r="F6" s="656"/>
      <c r="G6" s="8"/>
      <c r="H6" s="8"/>
      <c r="I6" s="8"/>
      <c r="J6" s="14"/>
      <c r="K6" s="8"/>
      <c r="L6" s="8"/>
      <c r="M6" s="9"/>
      <c r="N6" s="9"/>
      <c r="O6" s="9"/>
      <c r="P6" s="10"/>
      <c r="Q6" s="10"/>
      <c r="R6" s="10"/>
      <c r="S6" s="10"/>
      <c r="T6" s="42" t="s">
        <v>163</v>
      </c>
    </row>
    <row r="7" spans="1:20" ht="21.75" customHeight="1" x14ac:dyDescent="0.25">
      <c r="A7" s="11"/>
      <c r="B7" s="662" t="s">
        <v>160</v>
      </c>
      <c r="C7" s="662" t="s">
        <v>456</v>
      </c>
      <c r="D7" s="662" t="s">
        <v>458</v>
      </c>
      <c r="E7" s="653" t="s">
        <v>568</v>
      </c>
      <c r="F7" s="653" t="s">
        <v>569</v>
      </c>
      <c r="G7" s="654" t="s">
        <v>566</v>
      </c>
      <c r="H7" s="645" t="s">
        <v>119</v>
      </c>
      <c r="I7" s="645"/>
      <c r="J7" s="645"/>
      <c r="K7" s="645"/>
      <c r="L7" s="645"/>
      <c r="M7" s="665" t="s">
        <v>120</v>
      </c>
      <c r="N7" s="666"/>
      <c r="O7" s="666"/>
      <c r="P7" s="666"/>
      <c r="Q7" s="666"/>
      <c r="R7" s="666"/>
      <c r="S7" s="666"/>
      <c r="T7" s="645" t="s">
        <v>121</v>
      </c>
    </row>
    <row r="8" spans="1:20" ht="16.5" customHeight="1" x14ac:dyDescent="0.25">
      <c r="A8" s="12"/>
      <c r="B8" s="663"/>
      <c r="C8" s="663"/>
      <c r="D8" s="663"/>
      <c r="E8" s="653"/>
      <c r="F8" s="653"/>
      <c r="G8" s="652"/>
      <c r="H8" s="668" t="s">
        <v>8</v>
      </c>
      <c r="I8" s="667" t="s">
        <v>123</v>
      </c>
      <c r="J8" s="652" t="s">
        <v>124</v>
      </c>
      <c r="K8" s="652"/>
      <c r="L8" s="667" t="s">
        <v>125</v>
      </c>
      <c r="M8" s="661" t="s">
        <v>8</v>
      </c>
      <c r="N8" s="667" t="s">
        <v>9</v>
      </c>
      <c r="O8" s="667" t="s">
        <v>289</v>
      </c>
      <c r="P8" s="667" t="s">
        <v>123</v>
      </c>
      <c r="Q8" s="652" t="s">
        <v>124</v>
      </c>
      <c r="R8" s="652"/>
      <c r="S8" s="667" t="s">
        <v>125</v>
      </c>
      <c r="T8" s="645"/>
    </row>
    <row r="9" spans="1:20" ht="20.25" customHeight="1" x14ac:dyDescent="0.25">
      <c r="A9" s="13"/>
      <c r="B9" s="663"/>
      <c r="C9" s="663"/>
      <c r="D9" s="663"/>
      <c r="E9" s="653"/>
      <c r="F9" s="653"/>
      <c r="G9" s="652"/>
      <c r="H9" s="652"/>
      <c r="I9" s="667"/>
      <c r="J9" s="652" t="s">
        <v>126</v>
      </c>
      <c r="K9" s="652" t="s">
        <v>127</v>
      </c>
      <c r="L9" s="667"/>
      <c r="M9" s="661"/>
      <c r="N9" s="667"/>
      <c r="O9" s="667"/>
      <c r="P9" s="667"/>
      <c r="Q9" s="652" t="s">
        <v>126</v>
      </c>
      <c r="R9" s="652" t="s">
        <v>127</v>
      </c>
      <c r="S9" s="667"/>
      <c r="T9" s="645"/>
    </row>
    <row r="10" spans="1:20" ht="118.5" customHeight="1" x14ac:dyDescent="0.25">
      <c r="A10" s="56"/>
      <c r="B10" s="664"/>
      <c r="C10" s="664"/>
      <c r="D10" s="664"/>
      <c r="E10" s="653"/>
      <c r="F10" s="653"/>
      <c r="G10" s="652"/>
      <c r="H10" s="652"/>
      <c r="I10" s="667"/>
      <c r="J10" s="652"/>
      <c r="K10" s="652"/>
      <c r="L10" s="667"/>
      <c r="M10" s="661"/>
      <c r="N10" s="667"/>
      <c r="O10" s="667"/>
      <c r="P10" s="667"/>
      <c r="Q10" s="652"/>
      <c r="R10" s="652"/>
      <c r="S10" s="667"/>
      <c r="T10" s="645"/>
    </row>
    <row r="11" spans="1:20" s="139" customFormat="1" ht="10.5" customHeight="1" x14ac:dyDescent="0.2">
      <c r="A11" s="135"/>
      <c r="B11" s="136"/>
      <c r="C11" s="136"/>
      <c r="D11" s="136">
        <v>1</v>
      </c>
      <c r="E11" s="136">
        <v>2</v>
      </c>
      <c r="F11" s="137">
        <v>3</v>
      </c>
      <c r="G11" s="137">
        <v>4</v>
      </c>
      <c r="H11" s="137">
        <v>5</v>
      </c>
      <c r="I11" s="138">
        <v>6</v>
      </c>
      <c r="J11" s="137">
        <v>7</v>
      </c>
      <c r="K11" s="137">
        <v>8</v>
      </c>
      <c r="L11" s="138">
        <v>9</v>
      </c>
      <c r="M11" s="137">
        <v>10</v>
      </c>
      <c r="N11" s="137">
        <v>11</v>
      </c>
      <c r="O11" s="137">
        <v>12</v>
      </c>
      <c r="P11" s="138">
        <v>13</v>
      </c>
      <c r="Q11" s="137">
        <v>14</v>
      </c>
      <c r="R11" s="137">
        <v>15</v>
      </c>
      <c r="S11" s="138">
        <v>16</v>
      </c>
      <c r="T11" s="137">
        <v>17</v>
      </c>
    </row>
    <row r="12" spans="1:20" s="339" customFormat="1" ht="32.25" customHeight="1" x14ac:dyDescent="0.25">
      <c r="A12" s="338"/>
      <c r="B12" s="67" t="s">
        <v>140</v>
      </c>
      <c r="C12" s="67"/>
      <c r="D12" s="67" t="s">
        <v>140</v>
      </c>
      <c r="E12" s="67"/>
      <c r="F12" s="67"/>
      <c r="G12" s="278" t="s">
        <v>711</v>
      </c>
      <c r="H12" s="123">
        <f>H13</f>
        <v>4273363</v>
      </c>
      <c r="I12" s="123">
        <f t="shared" ref="I12:I21" si="0">H12-L12</f>
        <v>4273363</v>
      </c>
      <c r="J12" s="123">
        <f t="shared" ref="J12:O12" si="1">J13</f>
        <v>2465224</v>
      </c>
      <c r="K12" s="123">
        <f t="shared" si="1"/>
        <v>159758</v>
      </c>
      <c r="L12" s="123">
        <f t="shared" si="1"/>
        <v>0</v>
      </c>
      <c r="M12" s="123">
        <f t="shared" si="1"/>
        <v>21300</v>
      </c>
      <c r="N12" s="123">
        <f t="shared" si="1"/>
        <v>20000</v>
      </c>
      <c r="O12" s="123">
        <f t="shared" si="1"/>
        <v>20000</v>
      </c>
      <c r="P12" s="123">
        <f t="shared" ref="P12:P25" si="2">M12-S12</f>
        <v>1300</v>
      </c>
      <c r="Q12" s="123">
        <f>Q13</f>
        <v>0</v>
      </c>
      <c r="R12" s="123">
        <f>R13</f>
        <v>0</v>
      </c>
      <c r="S12" s="123">
        <f>S13</f>
        <v>20000</v>
      </c>
      <c r="T12" s="123">
        <f t="shared" ref="T12:T45" si="3">H12+M12</f>
        <v>4294663</v>
      </c>
    </row>
    <row r="13" spans="1:20" s="85" customFormat="1" ht="33.75" customHeight="1" x14ac:dyDescent="0.25">
      <c r="A13" s="84"/>
      <c r="B13" s="82" t="s">
        <v>140</v>
      </c>
      <c r="C13" s="82"/>
      <c r="D13" s="67" t="s">
        <v>128</v>
      </c>
      <c r="E13" s="67"/>
      <c r="F13" s="67"/>
      <c r="G13" s="278" t="s">
        <v>711</v>
      </c>
      <c r="H13" s="123">
        <f>H14+H17+H19</f>
        <v>4273363</v>
      </c>
      <c r="I13" s="123">
        <f t="shared" si="0"/>
        <v>4273363</v>
      </c>
      <c r="J13" s="123">
        <f t="shared" ref="J13:O13" si="4">J14+J17+J19</f>
        <v>2465224</v>
      </c>
      <c r="K13" s="123">
        <f t="shared" si="4"/>
        <v>159758</v>
      </c>
      <c r="L13" s="123">
        <f t="shared" si="4"/>
        <v>0</v>
      </c>
      <c r="M13" s="123">
        <f t="shared" si="4"/>
        <v>21300</v>
      </c>
      <c r="N13" s="123">
        <f t="shared" si="4"/>
        <v>20000</v>
      </c>
      <c r="O13" s="123">
        <f t="shared" si="4"/>
        <v>20000</v>
      </c>
      <c r="P13" s="123">
        <f t="shared" si="2"/>
        <v>1300</v>
      </c>
      <c r="Q13" s="123">
        <f>Q14+Q17+Q19</f>
        <v>0</v>
      </c>
      <c r="R13" s="123">
        <f>R14+R17+R19</f>
        <v>0</v>
      </c>
      <c r="S13" s="123">
        <f>S14+S17+S19</f>
        <v>20000</v>
      </c>
      <c r="T13" s="123">
        <f t="shared" si="3"/>
        <v>4294663</v>
      </c>
    </row>
    <row r="14" spans="1:20" s="85" customFormat="1" ht="20.25" customHeight="1" x14ac:dyDescent="0.25">
      <c r="A14" s="84"/>
      <c r="B14" s="82"/>
      <c r="C14" s="82"/>
      <c r="D14" s="82"/>
      <c r="E14" s="82" t="s">
        <v>740</v>
      </c>
      <c r="F14" s="82"/>
      <c r="G14" s="83" t="s">
        <v>739</v>
      </c>
      <c r="H14" s="124">
        <f>H15+H16</f>
        <v>4157363</v>
      </c>
      <c r="I14" s="124">
        <f t="shared" si="0"/>
        <v>4157363</v>
      </c>
      <c r="J14" s="124">
        <f t="shared" ref="J14:O14" si="5">J15+J16</f>
        <v>2465224</v>
      </c>
      <c r="K14" s="124">
        <f t="shared" si="5"/>
        <v>159758</v>
      </c>
      <c r="L14" s="124">
        <f t="shared" si="5"/>
        <v>0</v>
      </c>
      <c r="M14" s="124">
        <f t="shared" si="5"/>
        <v>21300</v>
      </c>
      <c r="N14" s="124">
        <f t="shared" si="5"/>
        <v>20000</v>
      </c>
      <c r="O14" s="124">
        <f t="shared" si="5"/>
        <v>20000</v>
      </c>
      <c r="P14" s="126">
        <f t="shared" si="2"/>
        <v>1300</v>
      </c>
      <c r="Q14" s="124">
        <f>Q15+Q16</f>
        <v>0</v>
      </c>
      <c r="R14" s="124">
        <f>R15+R16</f>
        <v>0</v>
      </c>
      <c r="S14" s="124">
        <f>S15+S16</f>
        <v>20000</v>
      </c>
      <c r="T14" s="124">
        <f t="shared" si="3"/>
        <v>4178663</v>
      </c>
    </row>
    <row r="15" spans="1:20" ht="54" customHeight="1" x14ac:dyDescent="0.25">
      <c r="B15" s="54" t="s">
        <v>153</v>
      </c>
      <c r="C15" s="55" t="s">
        <v>141</v>
      </c>
      <c r="D15" s="55" t="s">
        <v>578</v>
      </c>
      <c r="E15" s="55" t="s">
        <v>579</v>
      </c>
      <c r="F15" s="55" t="s">
        <v>129</v>
      </c>
      <c r="G15" s="47" t="s">
        <v>459</v>
      </c>
      <c r="H15" s="127">
        <v>3900856</v>
      </c>
      <c r="I15" s="125">
        <f t="shared" si="0"/>
        <v>3900856</v>
      </c>
      <c r="J15" s="127">
        <v>2465224</v>
      </c>
      <c r="K15" s="127">
        <v>159758</v>
      </c>
      <c r="L15" s="127"/>
      <c r="M15" s="127">
        <v>21300</v>
      </c>
      <c r="N15" s="127">
        <v>20000</v>
      </c>
      <c r="O15" s="127">
        <v>20000</v>
      </c>
      <c r="P15" s="127">
        <f t="shared" si="2"/>
        <v>1300</v>
      </c>
      <c r="Q15" s="126"/>
      <c r="R15" s="126"/>
      <c r="S15" s="127">
        <v>20000</v>
      </c>
      <c r="T15" s="125">
        <f t="shared" si="3"/>
        <v>3922156</v>
      </c>
    </row>
    <row r="16" spans="1:20" ht="30.75" customHeight="1" x14ac:dyDescent="0.25">
      <c r="B16" s="54"/>
      <c r="C16" s="55" t="s">
        <v>170</v>
      </c>
      <c r="D16" s="55" t="s">
        <v>733</v>
      </c>
      <c r="E16" s="55" t="s">
        <v>336</v>
      </c>
      <c r="F16" s="55" t="s">
        <v>228</v>
      </c>
      <c r="G16" s="69" t="s">
        <v>738</v>
      </c>
      <c r="H16" s="127">
        <v>256507</v>
      </c>
      <c r="I16" s="125">
        <f t="shared" si="0"/>
        <v>256507</v>
      </c>
      <c r="J16" s="127"/>
      <c r="K16" s="127"/>
      <c r="L16" s="127"/>
      <c r="M16" s="127"/>
      <c r="N16" s="127"/>
      <c r="O16" s="127"/>
      <c r="P16" s="127">
        <f t="shared" si="2"/>
        <v>0</v>
      </c>
      <c r="Q16" s="126"/>
      <c r="R16" s="126"/>
      <c r="S16" s="127"/>
      <c r="T16" s="125">
        <f t="shared" si="3"/>
        <v>256507</v>
      </c>
    </row>
    <row r="17" spans="1:20" s="78" customFormat="1" ht="18.75" customHeight="1" x14ac:dyDescent="0.25">
      <c r="A17" s="66"/>
      <c r="B17" s="54"/>
      <c r="C17" s="54"/>
      <c r="D17" s="54" t="s">
        <v>745</v>
      </c>
      <c r="E17" s="54" t="s">
        <v>741</v>
      </c>
      <c r="F17" s="54" t="s">
        <v>232</v>
      </c>
      <c r="G17" s="44" t="s">
        <v>581</v>
      </c>
      <c r="H17" s="126">
        <f>H18</f>
        <v>104000</v>
      </c>
      <c r="I17" s="124">
        <f t="shared" si="0"/>
        <v>104000</v>
      </c>
      <c r="J17" s="126">
        <f>J18</f>
        <v>0</v>
      </c>
      <c r="K17" s="126">
        <f>K18</f>
        <v>0</v>
      </c>
      <c r="L17" s="126">
        <f>L18</f>
        <v>0</v>
      </c>
      <c r="M17" s="126">
        <f>M18</f>
        <v>0</v>
      </c>
      <c r="N17" s="126">
        <f>N18</f>
        <v>0</v>
      </c>
      <c r="O17" s="126"/>
      <c r="P17" s="126">
        <f t="shared" si="2"/>
        <v>0</v>
      </c>
      <c r="Q17" s="126">
        <f>Q18</f>
        <v>0</v>
      </c>
      <c r="R17" s="126">
        <f>R18</f>
        <v>0</v>
      </c>
      <c r="S17" s="126">
        <f>S18</f>
        <v>0</v>
      </c>
      <c r="T17" s="124">
        <f t="shared" si="3"/>
        <v>104000</v>
      </c>
    </row>
    <row r="18" spans="1:20" ht="30.75" customHeight="1" x14ac:dyDescent="0.25">
      <c r="B18" s="54"/>
      <c r="C18" s="55"/>
      <c r="D18" s="55" t="s">
        <v>742</v>
      </c>
      <c r="E18" s="55" t="s">
        <v>743</v>
      </c>
      <c r="F18" s="55" t="s">
        <v>232</v>
      </c>
      <c r="G18" s="69" t="s">
        <v>744</v>
      </c>
      <c r="H18" s="127">
        <v>104000</v>
      </c>
      <c r="I18" s="125">
        <f t="shared" si="0"/>
        <v>104000</v>
      </c>
      <c r="J18" s="127"/>
      <c r="K18" s="127"/>
      <c r="L18" s="127"/>
      <c r="M18" s="127"/>
      <c r="N18" s="127"/>
      <c r="O18" s="127"/>
      <c r="P18" s="127">
        <f t="shared" si="2"/>
        <v>0</v>
      </c>
      <c r="Q18" s="126"/>
      <c r="R18" s="126"/>
      <c r="S18" s="127"/>
      <c r="T18" s="125">
        <f t="shared" si="3"/>
        <v>104000</v>
      </c>
    </row>
    <row r="19" spans="1:20" s="78" customFormat="1" ht="30.75" customHeight="1" x14ac:dyDescent="0.25">
      <c r="A19" s="66"/>
      <c r="B19" s="54"/>
      <c r="C19" s="54"/>
      <c r="D19" s="54" t="s">
        <v>41</v>
      </c>
      <c r="E19" s="54" t="s">
        <v>748</v>
      </c>
      <c r="F19" s="54" t="s">
        <v>146</v>
      </c>
      <c r="G19" s="44" t="s">
        <v>40</v>
      </c>
      <c r="H19" s="126">
        <f>H21</f>
        <v>12000</v>
      </c>
      <c r="I19" s="124">
        <f t="shared" si="0"/>
        <v>12000</v>
      </c>
      <c r="J19" s="126"/>
      <c r="K19" s="126"/>
      <c r="L19" s="126"/>
      <c r="M19" s="126">
        <f>M20+M21</f>
        <v>0</v>
      </c>
      <c r="N19" s="126">
        <f>N20+N21</f>
        <v>0</v>
      </c>
      <c r="O19" s="126"/>
      <c r="P19" s="126">
        <f t="shared" si="2"/>
        <v>0</v>
      </c>
      <c r="Q19" s="126">
        <f>Q20+Q21</f>
        <v>0</v>
      </c>
      <c r="R19" s="126">
        <f>R20+R21</f>
        <v>0</v>
      </c>
      <c r="S19" s="126">
        <f>S20+S21</f>
        <v>0</v>
      </c>
      <c r="T19" s="124">
        <f t="shared" si="3"/>
        <v>12000</v>
      </c>
    </row>
    <row r="20" spans="1:20" ht="30.75" hidden="1" customHeight="1" x14ac:dyDescent="0.25">
      <c r="B20" s="54"/>
      <c r="C20" s="55"/>
      <c r="D20" s="55" t="s">
        <v>574</v>
      </c>
      <c r="E20" s="55" t="s">
        <v>575</v>
      </c>
      <c r="F20" s="55" t="s">
        <v>146</v>
      </c>
      <c r="G20" s="69" t="s">
        <v>576</v>
      </c>
      <c r="H20" s="127"/>
      <c r="I20" s="125"/>
      <c r="J20" s="127"/>
      <c r="K20" s="127"/>
      <c r="L20" s="127"/>
      <c r="M20" s="127"/>
      <c r="N20" s="127"/>
      <c r="O20" s="127"/>
      <c r="P20" s="127">
        <f t="shared" si="2"/>
        <v>0</v>
      </c>
      <c r="Q20" s="126"/>
      <c r="R20" s="126"/>
      <c r="S20" s="127"/>
      <c r="T20" s="125">
        <f t="shared" si="3"/>
        <v>0</v>
      </c>
    </row>
    <row r="21" spans="1:20" ht="30" customHeight="1" x14ac:dyDescent="0.25">
      <c r="B21" s="54"/>
      <c r="C21" s="55" t="s">
        <v>174</v>
      </c>
      <c r="D21" s="55" t="s">
        <v>41</v>
      </c>
      <c r="E21" s="55" t="s">
        <v>42</v>
      </c>
      <c r="F21" s="55" t="s">
        <v>146</v>
      </c>
      <c r="G21" s="69" t="s">
        <v>50</v>
      </c>
      <c r="H21" s="127">
        <v>12000</v>
      </c>
      <c r="I21" s="125">
        <f t="shared" si="0"/>
        <v>12000</v>
      </c>
      <c r="J21" s="127">
        <f>J22+J23+J24</f>
        <v>0</v>
      </c>
      <c r="K21" s="127">
        <f>K22+K23+K24</f>
        <v>0</v>
      </c>
      <c r="L21" s="127">
        <f>L22+L23+L24</f>
        <v>0</v>
      </c>
      <c r="M21" s="127">
        <f>M22+M23+M24</f>
        <v>0</v>
      </c>
      <c r="N21" s="127"/>
      <c r="O21" s="127"/>
      <c r="P21" s="127">
        <f t="shared" si="2"/>
        <v>0</v>
      </c>
      <c r="Q21" s="127">
        <f>Q22+Q23+Q24</f>
        <v>0</v>
      </c>
      <c r="R21" s="127">
        <f>R22+R23+R24</f>
        <v>0</v>
      </c>
      <c r="S21" s="127">
        <f>S22+S23+S24</f>
        <v>0</v>
      </c>
      <c r="T21" s="125">
        <f t="shared" si="3"/>
        <v>12000</v>
      </c>
    </row>
    <row r="22" spans="1:20" s="78" customFormat="1" ht="58.5" hidden="1" customHeight="1" x14ac:dyDescent="0.25">
      <c r="A22" s="66"/>
      <c r="B22" s="54"/>
      <c r="C22" s="55" t="s">
        <v>174</v>
      </c>
      <c r="D22" s="221" t="s">
        <v>538</v>
      </c>
      <c r="E22" s="221" t="s">
        <v>537</v>
      </c>
      <c r="F22" s="221" t="s">
        <v>228</v>
      </c>
      <c r="G22" s="219" t="s">
        <v>521</v>
      </c>
      <c r="H22" s="189"/>
      <c r="I22" s="125"/>
      <c r="J22" s="126">
        <f t="shared" ref="J22:R22" si="6">J24</f>
        <v>0</v>
      </c>
      <c r="K22" s="126">
        <f t="shared" si="6"/>
        <v>0</v>
      </c>
      <c r="L22" s="126">
        <f t="shared" si="6"/>
        <v>0</v>
      </c>
      <c r="M22" s="126">
        <f t="shared" si="6"/>
        <v>0</v>
      </c>
      <c r="N22" s="126"/>
      <c r="O22" s="126"/>
      <c r="P22" s="127">
        <f t="shared" si="2"/>
        <v>0</v>
      </c>
      <c r="Q22" s="126">
        <f t="shared" si="6"/>
        <v>0</v>
      </c>
      <c r="R22" s="126">
        <f t="shared" si="6"/>
        <v>0</v>
      </c>
      <c r="S22" s="126"/>
      <c r="T22" s="125">
        <f t="shared" si="3"/>
        <v>0</v>
      </c>
    </row>
    <row r="23" spans="1:20" s="78" customFormat="1" ht="63" hidden="1" customHeight="1" x14ac:dyDescent="0.25">
      <c r="A23" s="66"/>
      <c r="B23" s="54"/>
      <c r="C23" s="55" t="s">
        <v>174</v>
      </c>
      <c r="D23" s="221" t="s">
        <v>522</v>
      </c>
      <c r="E23" s="221" t="s">
        <v>539</v>
      </c>
      <c r="F23" s="221" t="s">
        <v>228</v>
      </c>
      <c r="G23" s="218" t="s">
        <v>520</v>
      </c>
      <c r="H23" s="189"/>
      <c r="I23" s="125"/>
      <c r="J23" s="126"/>
      <c r="K23" s="126"/>
      <c r="L23" s="126"/>
      <c r="M23" s="126"/>
      <c r="N23" s="126"/>
      <c r="O23" s="126"/>
      <c r="P23" s="127">
        <f t="shared" si="2"/>
        <v>0</v>
      </c>
      <c r="Q23" s="126"/>
      <c r="R23" s="126"/>
      <c r="S23" s="126"/>
      <c r="T23" s="125">
        <f t="shared" si="3"/>
        <v>0</v>
      </c>
    </row>
    <row r="24" spans="1:20" ht="41.4" hidden="1" x14ac:dyDescent="0.25">
      <c r="B24" s="43"/>
      <c r="C24" s="46">
        <v>250404</v>
      </c>
      <c r="D24" s="46">
        <v>118603</v>
      </c>
      <c r="E24" s="46">
        <v>8603</v>
      </c>
      <c r="F24" s="55" t="s">
        <v>228</v>
      </c>
      <c r="G24" s="220" t="s">
        <v>540</v>
      </c>
      <c r="H24" s="127"/>
      <c r="I24" s="125"/>
      <c r="J24" s="127"/>
      <c r="K24" s="127"/>
      <c r="L24" s="127"/>
      <c r="M24" s="127"/>
      <c r="N24" s="127"/>
      <c r="O24" s="127"/>
      <c r="P24" s="127">
        <f t="shared" si="2"/>
        <v>0</v>
      </c>
      <c r="Q24" s="127"/>
      <c r="R24" s="127"/>
      <c r="S24" s="127"/>
      <c r="T24" s="125">
        <f t="shared" si="3"/>
        <v>0</v>
      </c>
    </row>
    <row r="25" spans="1:20" s="78" customFormat="1" ht="27.6" x14ac:dyDescent="0.25">
      <c r="A25" s="66"/>
      <c r="B25" s="67" t="s">
        <v>229</v>
      </c>
      <c r="C25" s="67"/>
      <c r="D25" s="67" t="s">
        <v>582</v>
      </c>
      <c r="E25" s="73"/>
      <c r="F25" s="67"/>
      <c r="G25" s="278" t="s">
        <v>712</v>
      </c>
      <c r="H25" s="123">
        <f>H26</f>
        <v>16781166.710000001</v>
      </c>
      <c r="I25" s="123">
        <f>H25-L25</f>
        <v>16781166.710000001</v>
      </c>
      <c r="J25" s="123">
        <f t="shared" ref="J25:O25" si="7">J26</f>
        <v>5127752</v>
      </c>
      <c r="K25" s="123">
        <f t="shared" si="7"/>
        <v>332525</v>
      </c>
      <c r="L25" s="123">
        <f t="shared" si="7"/>
        <v>0</v>
      </c>
      <c r="M25" s="123">
        <f t="shared" si="7"/>
        <v>4003500</v>
      </c>
      <c r="N25" s="123">
        <f t="shared" si="7"/>
        <v>3552500</v>
      </c>
      <c r="O25" s="123">
        <f t="shared" si="7"/>
        <v>3552500</v>
      </c>
      <c r="P25" s="123">
        <f t="shared" si="2"/>
        <v>441000</v>
      </c>
      <c r="Q25" s="123">
        <f>Q26</f>
        <v>32000</v>
      </c>
      <c r="R25" s="123">
        <f>R26</f>
        <v>0</v>
      </c>
      <c r="S25" s="123">
        <f>S26</f>
        <v>3562500</v>
      </c>
      <c r="T25" s="123">
        <f t="shared" si="3"/>
        <v>20784666.710000001</v>
      </c>
    </row>
    <row r="26" spans="1:20" s="78" customFormat="1" ht="43.5" customHeight="1" x14ac:dyDescent="0.25">
      <c r="A26" s="66"/>
      <c r="B26" s="67"/>
      <c r="C26" s="67"/>
      <c r="D26" s="67" t="s">
        <v>583</v>
      </c>
      <c r="E26" s="73"/>
      <c r="F26" s="67"/>
      <c r="G26" s="278" t="s">
        <v>713</v>
      </c>
      <c r="H26" s="123">
        <f>H29+H49+H64+H69+H79+H81+H86+H27+H75</f>
        <v>16781166.710000001</v>
      </c>
      <c r="I26" s="123">
        <f>H26-L26</f>
        <v>16781166.710000001</v>
      </c>
      <c r="J26" s="123">
        <f>J29+J49+J64+J69+J79+J81+J86+J27+J75</f>
        <v>5127752</v>
      </c>
      <c r="K26" s="123">
        <f>K29+K49+K64+K69+K79+K81+K86+K27+K75</f>
        <v>332525</v>
      </c>
      <c r="L26" s="123">
        <f>L29+L49+L64+L69+L79+L81+L86+L27+L75</f>
        <v>0</v>
      </c>
      <c r="M26" s="123">
        <f>M29+M49+M64+M69+M79+M81+M86+M27+M75+M72+M77</f>
        <v>4003500</v>
      </c>
      <c r="N26" s="123">
        <f t="shared" ref="N26:S26" si="8">N29+N49+N64+N69+N79+N81+N86+N27+N75+N72+N77</f>
        <v>3552500</v>
      </c>
      <c r="O26" s="123">
        <f t="shared" si="8"/>
        <v>3552500</v>
      </c>
      <c r="P26" s="123">
        <f t="shared" si="8"/>
        <v>441000</v>
      </c>
      <c r="Q26" s="123">
        <f t="shared" si="8"/>
        <v>32000</v>
      </c>
      <c r="R26" s="123">
        <f t="shared" si="8"/>
        <v>0</v>
      </c>
      <c r="S26" s="123">
        <f t="shared" si="8"/>
        <v>3562500</v>
      </c>
      <c r="T26" s="123">
        <f t="shared" si="3"/>
        <v>20784666.710000001</v>
      </c>
    </row>
    <row r="27" spans="1:20" s="88" customFormat="1" ht="22.5" customHeight="1" x14ac:dyDescent="0.25">
      <c r="A27" s="87"/>
      <c r="B27" s="82"/>
      <c r="C27" s="82"/>
      <c r="D27" s="82" t="s">
        <v>39</v>
      </c>
      <c r="E27" s="82" t="s">
        <v>740</v>
      </c>
      <c r="F27" s="82" t="s">
        <v>228</v>
      </c>
      <c r="G27" s="83" t="s">
        <v>739</v>
      </c>
      <c r="H27" s="124">
        <f>H28</f>
        <v>85000</v>
      </c>
      <c r="I27" s="124">
        <f t="shared" ref="I27:I48" si="9">H27-L27</f>
        <v>85000</v>
      </c>
      <c r="J27" s="124"/>
      <c r="K27" s="124"/>
      <c r="L27" s="124"/>
      <c r="M27" s="124">
        <f>M28</f>
        <v>0</v>
      </c>
      <c r="N27" s="124">
        <f>N28</f>
        <v>0</v>
      </c>
      <c r="O27" s="124"/>
      <c r="P27" s="124"/>
      <c r="Q27" s="124"/>
      <c r="R27" s="124"/>
      <c r="S27" s="124"/>
      <c r="T27" s="124">
        <f t="shared" si="3"/>
        <v>85000</v>
      </c>
    </row>
    <row r="28" spans="1:20" s="259" customFormat="1" ht="33.75" customHeight="1" x14ac:dyDescent="0.25">
      <c r="A28" s="258"/>
      <c r="B28" s="82"/>
      <c r="C28" s="82"/>
      <c r="D28" s="210" t="s">
        <v>39</v>
      </c>
      <c r="E28" s="210" t="s">
        <v>336</v>
      </c>
      <c r="F28" s="210" t="s">
        <v>228</v>
      </c>
      <c r="G28" s="200" t="s">
        <v>738</v>
      </c>
      <c r="H28" s="125">
        <v>85000</v>
      </c>
      <c r="I28" s="125">
        <f t="shared" si="9"/>
        <v>85000</v>
      </c>
      <c r="J28" s="125"/>
      <c r="K28" s="125"/>
      <c r="L28" s="125"/>
      <c r="M28" s="125"/>
      <c r="N28" s="125"/>
      <c r="O28" s="125"/>
      <c r="P28" s="125"/>
      <c r="Q28" s="125"/>
      <c r="R28" s="125"/>
      <c r="S28" s="125"/>
      <c r="T28" s="124">
        <f t="shared" si="3"/>
        <v>85000</v>
      </c>
    </row>
    <row r="29" spans="1:20" s="78" customFormat="1" ht="21" customHeight="1" x14ac:dyDescent="0.25">
      <c r="A29" s="66"/>
      <c r="B29" s="43"/>
      <c r="C29" s="55" t="s">
        <v>564</v>
      </c>
      <c r="D29" s="54"/>
      <c r="E29" s="54" t="s">
        <v>541</v>
      </c>
      <c r="F29" s="54"/>
      <c r="G29" s="44" t="s">
        <v>197</v>
      </c>
      <c r="H29" s="126">
        <f>H33+H40+H44+H46</f>
        <v>9530571.7100000009</v>
      </c>
      <c r="I29" s="126">
        <f>I33+I40+I44+I46</f>
        <v>9530571.7100000009</v>
      </c>
      <c r="J29" s="126">
        <f t="shared" ref="J29:S29" si="10">J33+J40+J44</f>
        <v>0</v>
      </c>
      <c r="K29" s="126">
        <f t="shared" si="10"/>
        <v>0</v>
      </c>
      <c r="L29" s="126">
        <f t="shared" si="10"/>
        <v>0</v>
      </c>
      <c r="M29" s="126">
        <f t="shared" si="10"/>
        <v>1981000</v>
      </c>
      <c r="N29" s="126">
        <f t="shared" si="10"/>
        <v>1981000</v>
      </c>
      <c r="O29" s="126">
        <f t="shared" si="10"/>
        <v>1981000</v>
      </c>
      <c r="P29" s="126">
        <f t="shared" si="10"/>
        <v>0</v>
      </c>
      <c r="Q29" s="126">
        <f t="shared" si="10"/>
        <v>0</v>
      </c>
      <c r="R29" s="126">
        <f t="shared" si="10"/>
        <v>0</v>
      </c>
      <c r="S29" s="126">
        <f t="shared" si="10"/>
        <v>1981000</v>
      </c>
      <c r="T29" s="124">
        <f t="shared" si="3"/>
        <v>11511571.710000001</v>
      </c>
    </row>
    <row r="30" spans="1:20" s="165" customFormat="1" ht="21" customHeight="1" x14ac:dyDescent="0.3">
      <c r="A30" s="163"/>
      <c r="B30" s="155"/>
      <c r="C30" s="155"/>
      <c r="D30" s="164" t="s">
        <v>584</v>
      </c>
      <c r="E30" s="164" t="s">
        <v>541</v>
      </c>
      <c r="F30" s="164"/>
      <c r="G30" s="340" t="s">
        <v>418</v>
      </c>
      <c r="H30" s="158">
        <f>H34+H47</f>
        <v>5142100</v>
      </c>
      <c r="I30" s="158">
        <f t="shared" si="9"/>
        <v>5142100</v>
      </c>
      <c r="J30" s="158">
        <f>J29</f>
        <v>0</v>
      </c>
      <c r="K30" s="158">
        <f>K29</f>
        <v>0</v>
      </c>
      <c r="L30" s="158">
        <f>L29</f>
        <v>0</v>
      </c>
      <c r="M30" s="158">
        <f>M34+M41+M45</f>
        <v>0</v>
      </c>
      <c r="N30" s="158">
        <f>N34+N41+N45</f>
        <v>0</v>
      </c>
      <c r="O30" s="158"/>
      <c r="P30" s="158">
        <f>M30-S30</f>
        <v>0</v>
      </c>
      <c r="Q30" s="158"/>
      <c r="R30" s="158"/>
      <c r="S30" s="158"/>
      <c r="T30" s="159">
        <f t="shared" si="3"/>
        <v>5142100</v>
      </c>
    </row>
    <row r="31" spans="1:20" s="165" customFormat="1" ht="14.4" x14ac:dyDescent="0.3">
      <c r="A31" s="163"/>
      <c r="B31" s="155"/>
      <c r="C31" s="155"/>
      <c r="D31" s="164" t="s">
        <v>584</v>
      </c>
      <c r="E31" s="164" t="s">
        <v>541</v>
      </c>
      <c r="F31" s="164"/>
      <c r="G31" s="340" t="s">
        <v>143</v>
      </c>
      <c r="H31" s="158">
        <v>200000</v>
      </c>
      <c r="I31" s="158">
        <f t="shared" si="9"/>
        <v>200000</v>
      </c>
      <c r="J31" s="158">
        <f>J36+J42</f>
        <v>0</v>
      </c>
      <c r="K31" s="158">
        <f>K36+K42</f>
        <v>0</v>
      </c>
      <c r="L31" s="158">
        <f>L36+L42</f>
        <v>0</v>
      </c>
      <c r="M31" s="158">
        <f>M36+M42</f>
        <v>0</v>
      </c>
      <c r="N31" s="158">
        <f>N36+N42</f>
        <v>0</v>
      </c>
      <c r="O31" s="158"/>
      <c r="P31" s="158"/>
      <c r="Q31" s="158"/>
      <c r="R31" s="158"/>
      <c r="S31" s="158"/>
      <c r="T31" s="159">
        <f t="shared" si="3"/>
        <v>200000</v>
      </c>
    </row>
    <row r="32" spans="1:20" s="165" customFormat="1" ht="14.4" x14ac:dyDescent="0.3">
      <c r="A32" s="163"/>
      <c r="B32" s="155"/>
      <c r="C32" s="155"/>
      <c r="D32" s="164" t="s">
        <v>584</v>
      </c>
      <c r="E32" s="164" t="s">
        <v>541</v>
      </c>
      <c r="F32" s="164"/>
      <c r="G32" s="69" t="s">
        <v>761</v>
      </c>
      <c r="H32" s="158">
        <f>H38+H48</f>
        <v>41500</v>
      </c>
      <c r="I32" s="158">
        <f t="shared" si="9"/>
        <v>41500</v>
      </c>
      <c r="J32" s="158"/>
      <c r="K32" s="158"/>
      <c r="L32" s="158"/>
      <c r="M32" s="158">
        <f t="shared" ref="M32:S32" si="11">M38+M48</f>
        <v>1000000</v>
      </c>
      <c r="N32" s="158">
        <f t="shared" si="11"/>
        <v>1000000</v>
      </c>
      <c r="O32" s="158">
        <f t="shared" si="11"/>
        <v>1000000</v>
      </c>
      <c r="P32" s="158">
        <f t="shared" si="11"/>
        <v>0</v>
      </c>
      <c r="Q32" s="158">
        <f t="shared" si="11"/>
        <v>0</v>
      </c>
      <c r="R32" s="158">
        <f t="shared" si="11"/>
        <v>0</v>
      </c>
      <c r="S32" s="158">
        <f t="shared" si="11"/>
        <v>1000000</v>
      </c>
      <c r="T32" s="159">
        <f t="shared" si="3"/>
        <v>1041500</v>
      </c>
    </row>
    <row r="33" spans="2:20" ht="27.6" x14ac:dyDescent="0.25">
      <c r="B33" s="43"/>
      <c r="C33" s="55">
        <v>80101</v>
      </c>
      <c r="D33" s="55" t="s">
        <v>585</v>
      </c>
      <c r="E33" s="55" t="s">
        <v>542</v>
      </c>
      <c r="F33" s="55" t="s">
        <v>230</v>
      </c>
      <c r="G33" s="69" t="s">
        <v>543</v>
      </c>
      <c r="H33" s="127">
        <v>8692369.7100000009</v>
      </c>
      <c r="I33" s="127">
        <f t="shared" si="9"/>
        <v>8692369.7100000009</v>
      </c>
      <c r="J33" s="127"/>
      <c r="K33" s="127"/>
      <c r="L33" s="127"/>
      <c r="M33" s="127">
        <v>1963000</v>
      </c>
      <c r="N33" s="127">
        <v>1963000</v>
      </c>
      <c r="O33" s="127">
        <v>1963000</v>
      </c>
      <c r="P33" s="127">
        <f>M33-S33</f>
        <v>0</v>
      </c>
      <c r="Q33" s="127"/>
      <c r="R33" s="127"/>
      <c r="S33" s="127">
        <v>1963000</v>
      </c>
      <c r="T33" s="125">
        <f t="shared" si="3"/>
        <v>10655369.710000001</v>
      </c>
    </row>
    <row r="34" spans="2:20" ht="13.8" x14ac:dyDescent="0.25">
      <c r="B34" s="43"/>
      <c r="C34" s="46">
        <v>80101</v>
      </c>
      <c r="D34" s="55" t="s">
        <v>585</v>
      </c>
      <c r="E34" s="55" t="s">
        <v>542</v>
      </c>
      <c r="F34" s="55" t="s">
        <v>230</v>
      </c>
      <c r="G34" s="69" t="s">
        <v>418</v>
      </c>
      <c r="H34" s="127">
        <v>5012100</v>
      </c>
      <c r="I34" s="127">
        <f t="shared" si="9"/>
        <v>5012100</v>
      </c>
      <c r="J34" s="127"/>
      <c r="K34" s="127"/>
      <c r="L34" s="127"/>
      <c r="M34" s="127"/>
      <c r="N34" s="127"/>
      <c r="O34" s="127"/>
      <c r="P34" s="127">
        <f>M34-S34</f>
        <v>0</v>
      </c>
      <c r="Q34" s="127"/>
      <c r="R34" s="127"/>
      <c r="S34" s="127"/>
      <c r="T34" s="125">
        <f t="shared" si="3"/>
        <v>5012100</v>
      </c>
    </row>
    <row r="35" spans="2:20" ht="13.8" x14ac:dyDescent="0.25">
      <c r="B35" s="43"/>
      <c r="C35" s="46"/>
      <c r="D35" s="55" t="s">
        <v>585</v>
      </c>
      <c r="E35" s="55" t="s">
        <v>542</v>
      </c>
      <c r="F35" s="55" t="s">
        <v>230</v>
      </c>
      <c r="G35" s="69" t="s">
        <v>767</v>
      </c>
      <c r="H35" s="127">
        <v>277513.71000000002</v>
      </c>
      <c r="I35" s="127">
        <f t="shared" si="9"/>
        <v>277513.71000000002</v>
      </c>
      <c r="J35" s="127"/>
      <c r="K35" s="127"/>
      <c r="L35" s="127"/>
      <c r="M35" s="127"/>
      <c r="N35" s="127"/>
      <c r="O35" s="127"/>
      <c r="P35" s="127"/>
      <c r="Q35" s="127"/>
      <c r="R35" s="127"/>
      <c r="S35" s="127"/>
      <c r="T35" s="125">
        <f t="shared" si="3"/>
        <v>277513.71000000002</v>
      </c>
    </row>
    <row r="36" spans="2:20" ht="13.8" x14ac:dyDescent="0.25">
      <c r="B36" s="43"/>
      <c r="C36" s="46">
        <v>80101</v>
      </c>
      <c r="D36" s="55" t="s">
        <v>585</v>
      </c>
      <c r="E36" s="55" t="s">
        <v>542</v>
      </c>
      <c r="F36" s="55" t="s">
        <v>230</v>
      </c>
      <c r="G36" s="69" t="s">
        <v>143</v>
      </c>
      <c r="H36" s="127">
        <v>200000</v>
      </c>
      <c r="I36" s="125">
        <v>200000</v>
      </c>
      <c r="J36" s="127"/>
      <c r="K36" s="127"/>
      <c r="L36" s="127"/>
      <c r="M36" s="127"/>
      <c r="N36" s="127"/>
      <c r="O36" s="127"/>
      <c r="P36" s="127"/>
      <c r="Q36" s="127"/>
      <c r="R36" s="127"/>
      <c r="S36" s="127"/>
      <c r="T36" s="125">
        <f t="shared" si="3"/>
        <v>200000</v>
      </c>
    </row>
    <row r="37" spans="2:20" ht="13.8" x14ac:dyDescent="0.25">
      <c r="B37" s="43"/>
      <c r="C37" s="46"/>
      <c r="D37" s="55" t="s">
        <v>585</v>
      </c>
      <c r="E37" s="55" t="s">
        <v>542</v>
      </c>
      <c r="F37" s="55" t="s">
        <v>230</v>
      </c>
      <c r="G37" s="69" t="s">
        <v>667</v>
      </c>
      <c r="H37" s="127">
        <v>662100</v>
      </c>
      <c r="I37" s="125">
        <v>662100</v>
      </c>
      <c r="J37" s="127"/>
      <c r="K37" s="127"/>
      <c r="L37" s="127"/>
      <c r="M37" s="127"/>
      <c r="N37" s="127"/>
      <c r="O37" s="127"/>
      <c r="P37" s="127"/>
      <c r="Q37" s="127"/>
      <c r="R37" s="127"/>
      <c r="S37" s="127"/>
      <c r="T37" s="125">
        <f t="shared" si="3"/>
        <v>662100</v>
      </c>
    </row>
    <row r="38" spans="2:20" ht="22.5" customHeight="1" x14ac:dyDescent="0.25">
      <c r="B38" s="43"/>
      <c r="C38" s="46"/>
      <c r="D38" s="55" t="s">
        <v>585</v>
      </c>
      <c r="E38" s="55" t="s">
        <v>542</v>
      </c>
      <c r="F38" s="55" t="s">
        <v>230</v>
      </c>
      <c r="G38" s="69" t="s">
        <v>184</v>
      </c>
      <c r="H38" s="127"/>
      <c r="I38" s="127">
        <f t="shared" si="9"/>
        <v>0</v>
      </c>
      <c r="J38" s="127"/>
      <c r="K38" s="127"/>
      <c r="L38" s="127"/>
      <c r="M38" s="127">
        <v>1000000</v>
      </c>
      <c r="N38" s="127">
        <v>1000000</v>
      </c>
      <c r="O38" s="127">
        <v>1000000</v>
      </c>
      <c r="P38" s="127"/>
      <c r="Q38" s="127"/>
      <c r="R38" s="127"/>
      <c r="S38" s="127">
        <v>1000000</v>
      </c>
      <c r="T38" s="125">
        <f t="shared" si="3"/>
        <v>1000000</v>
      </c>
    </row>
    <row r="39" spans="2:20" ht="56.25" customHeight="1" x14ac:dyDescent="0.25">
      <c r="B39" s="43"/>
      <c r="C39" s="46"/>
      <c r="D39" s="55" t="s">
        <v>585</v>
      </c>
      <c r="E39" s="55" t="s">
        <v>542</v>
      </c>
      <c r="F39" s="55" t="s">
        <v>230</v>
      </c>
      <c r="G39" s="69" t="s">
        <v>183</v>
      </c>
      <c r="H39" s="127">
        <v>50000</v>
      </c>
      <c r="I39" s="127">
        <v>50000</v>
      </c>
      <c r="J39" s="127"/>
      <c r="K39" s="127"/>
      <c r="L39" s="127"/>
      <c r="M39" s="127">
        <v>25000</v>
      </c>
      <c r="N39" s="127">
        <v>25000</v>
      </c>
      <c r="O39" s="127">
        <v>25000</v>
      </c>
      <c r="P39" s="127"/>
      <c r="Q39" s="127"/>
      <c r="R39" s="127"/>
      <c r="S39" s="127">
        <v>25000</v>
      </c>
      <c r="T39" s="125">
        <f t="shared" si="3"/>
        <v>75000</v>
      </c>
    </row>
    <row r="40" spans="2:20" ht="41.4" x14ac:dyDescent="0.25">
      <c r="B40" s="43"/>
      <c r="C40" s="55" t="s">
        <v>565</v>
      </c>
      <c r="D40" s="55" t="s">
        <v>586</v>
      </c>
      <c r="E40" s="55" t="s">
        <v>587</v>
      </c>
      <c r="F40" s="55" t="s">
        <v>588</v>
      </c>
      <c r="G40" s="69" t="s">
        <v>589</v>
      </c>
      <c r="H40" s="127">
        <v>838202</v>
      </c>
      <c r="I40" s="127">
        <f t="shared" si="9"/>
        <v>838202</v>
      </c>
      <c r="J40" s="184"/>
      <c r="K40" s="127"/>
      <c r="L40" s="127"/>
      <c r="M40" s="127">
        <v>18000</v>
      </c>
      <c r="N40" s="127">
        <v>18000</v>
      </c>
      <c r="O40" s="127">
        <v>18000</v>
      </c>
      <c r="P40" s="127">
        <f>M40-S40</f>
        <v>0</v>
      </c>
      <c r="Q40" s="127"/>
      <c r="R40" s="127"/>
      <c r="S40" s="127">
        <v>18000</v>
      </c>
      <c r="T40" s="125">
        <f t="shared" si="3"/>
        <v>856202</v>
      </c>
    </row>
    <row r="41" spans="2:20" ht="13.8" hidden="1" x14ac:dyDescent="0.25">
      <c r="B41" s="43"/>
      <c r="C41" s="46">
        <v>80800</v>
      </c>
      <c r="D41" s="55" t="s">
        <v>586</v>
      </c>
      <c r="E41" s="55" t="s">
        <v>587</v>
      </c>
      <c r="F41" s="55" t="s">
        <v>588</v>
      </c>
      <c r="G41" s="69" t="s">
        <v>418</v>
      </c>
      <c r="H41" s="127"/>
      <c r="I41" s="127">
        <f t="shared" si="9"/>
        <v>0</v>
      </c>
      <c r="J41" s="184"/>
      <c r="K41" s="127"/>
      <c r="L41" s="127"/>
      <c r="M41" s="127"/>
      <c r="N41" s="127"/>
      <c r="O41" s="127"/>
      <c r="P41" s="127">
        <f>M41-S41</f>
        <v>0</v>
      </c>
      <c r="Q41" s="127"/>
      <c r="R41" s="127"/>
      <c r="S41" s="127"/>
      <c r="T41" s="125">
        <f t="shared" si="3"/>
        <v>0</v>
      </c>
    </row>
    <row r="42" spans="2:20" ht="13.8" hidden="1" x14ac:dyDescent="0.25">
      <c r="B42" s="43"/>
      <c r="C42" s="46">
        <v>80800</v>
      </c>
      <c r="D42" s="55" t="s">
        <v>586</v>
      </c>
      <c r="E42" s="55" t="s">
        <v>587</v>
      </c>
      <c r="F42" s="55" t="s">
        <v>588</v>
      </c>
      <c r="G42" s="69" t="s">
        <v>143</v>
      </c>
      <c r="H42" s="127"/>
      <c r="I42" s="127">
        <f t="shared" si="9"/>
        <v>0</v>
      </c>
      <c r="J42" s="184"/>
      <c r="K42" s="127"/>
      <c r="L42" s="127"/>
      <c r="M42" s="127"/>
      <c r="N42" s="127"/>
      <c r="O42" s="127"/>
      <c r="P42" s="127"/>
      <c r="Q42" s="127"/>
      <c r="R42" s="127"/>
      <c r="S42" s="127"/>
      <c r="T42" s="125">
        <f t="shared" si="3"/>
        <v>0</v>
      </c>
    </row>
    <row r="43" spans="2:20" ht="27.6" hidden="1" x14ac:dyDescent="0.25">
      <c r="B43" s="43"/>
      <c r="C43" s="46"/>
      <c r="D43" s="55" t="s">
        <v>593</v>
      </c>
      <c r="E43" s="55" t="s">
        <v>592</v>
      </c>
      <c r="F43" s="55"/>
      <c r="G43" s="69" t="s">
        <v>594</v>
      </c>
      <c r="H43" s="127"/>
      <c r="I43" s="127">
        <f t="shared" si="9"/>
        <v>0</v>
      </c>
      <c r="J43" s="184"/>
      <c r="K43" s="127"/>
      <c r="L43" s="127"/>
      <c r="M43" s="127"/>
      <c r="N43" s="127"/>
      <c r="O43" s="127"/>
      <c r="P43" s="127"/>
      <c r="Q43" s="127"/>
      <c r="R43" s="127"/>
      <c r="S43" s="127"/>
      <c r="T43" s="125">
        <f t="shared" si="3"/>
        <v>0</v>
      </c>
    </row>
    <row r="44" spans="2:20" ht="27.6" hidden="1" x14ac:dyDescent="0.25">
      <c r="B44" s="43"/>
      <c r="C44" s="46">
        <v>81809</v>
      </c>
      <c r="D44" s="55" t="s">
        <v>590</v>
      </c>
      <c r="E44" s="55" t="s">
        <v>591</v>
      </c>
      <c r="F44" s="55" t="s">
        <v>231</v>
      </c>
      <c r="G44" s="69" t="s">
        <v>402</v>
      </c>
      <c r="H44" s="127"/>
      <c r="I44" s="127">
        <f t="shared" si="9"/>
        <v>0</v>
      </c>
      <c r="J44" s="127"/>
      <c r="K44" s="127"/>
      <c r="L44" s="127"/>
      <c r="M44" s="127"/>
      <c r="N44" s="127"/>
      <c r="O44" s="127"/>
      <c r="P44" s="127">
        <f>M44-S44</f>
        <v>0</v>
      </c>
      <c r="Q44" s="127"/>
      <c r="R44" s="127"/>
      <c r="S44" s="127"/>
      <c r="T44" s="125">
        <f t="shared" si="3"/>
        <v>0</v>
      </c>
    </row>
    <row r="45" spans="2:20" ht="13.8" hidden="1" x14ac:dyDescent="0.25">
      <c r="B45" s="43"/>
      <c r="C45" s="46">
        <v>81809</v>
      </c>
      <c r="D45" s="55" t="s">
        <v>590</v>
      </c>
      <c r="E45" s="55" t="s">
        <v>591</v>
      </c>
      <c r="F45" s="55" t="s">
        <v>231</v>
      </c>
      <c r="G45" s="69" t="s">
        <v>418</v>
      </c>
      <c r="H45" s="127"/>
      <c r="I45" s="127">
        <f t="shared" si="9"/>
        <v>0</v>
      </c>
      <c r="J45" s="127"/>
      <c r="K45" s="127"/>
      <c r="L45" s="127"/>
      <c r="M45" s="127"/>
      <c r="N45" s="127"/>
      <c r="O45" s="127"/>
      <c r="P45" s="127"/>
      <c r="Q45" s="127"/>
      <c r="R45" s="127"/>
      <c r="S45" s="127"/>
      <c r="T45" s="125">
        <f t="shared" si="3"/>
        <v>0</v>
      </c>
    </row>
    <row r="46" spans="2:20" ht="16.5" hidden="1" customHeight="1" x14ac:dyDescent="0.25">
      <c r="B46" s="43"/>
      <c r="C46" s="46"/>
      <c r="D46" s="55"/>
      <c r="E46" s="55"/>
      <c r="F46" s="55"/>
      <c r="G46" s="97"/>
      <c r="H46" s="127"/>
      <c r="I46" s="127"/>
      <c r="J46" s="127"/>
      <c r="K46" s="127"/>
      <c r="L46" s="127"/>
      <c r="M46" s="127"/>
      <c r="N46" s="127"/>
      <c r="O46" s="127"/>
      <c r="P46" s="127"/>
      <c r="Q46" s="127"/>
      <c r="R46" s="127"/>
      <c r="S46" s="127"/>
      <c r="T46" s="125"/>
    </row>
    <row r="47" spans="2:20" ht="24" customHeight="1" x14ac:dyDescent="0.25">
      <c r="B47" s="43"/>
      <c r="C47" s="46"/>
      <c r="D47" s="55" t="s">
        <v>586</v>
      </c>
      <c r="E47" s="55" t="s">
        <v>587</v>
      </c>
      <c r="F47" s="55" t="s">
        <v>588</v>
      </c>
      <c r="G47" s="69" t="s">
        <v>667</v>
      </c>
      <c r="H47" s="127">
        <v>130000</v>
      </c>
      <c r="I47" s="127">
        <v>130000</v>
      </c>
      <c r="J47" s="127"/>
      <c r="K47" s="127"/>
      <c r="L47" s="127"/>
      <c r="M47" s="127"/>
      <c r="N47" s="127"/>
      <c r="O47" s="127"/>
      <c r="P47" s="127"/>
      <c r="Q47" s="127"/>
      <c r="R47" s="127"/>
      <c r="S47" s="127"/>
      <c r="T47" s="125">
        <f t="shared" ref="T47:T81" si="12">H47+M47</f>
        <v>130000</v>
      </c>
    </row>
    <row r="48" spans="2:20" ht="24" customHeight="1" x14ac:dyDescent="0.25">
      <c r="B48" s="43"/>
      <c r="C48" s="46"/>
      <c r="D48" s="55" t="s">
        <v>586</v>
      </c>
      <c r="E48" s="55" t="s">
        <v>587</v>
      </c>
      <c r="F48" s="55" t="s">
        <v>588</v>
      </c>
      <c r="G48" s="69" t="s">
        <v>761</v>
      </c>
      <c r="H48" s="127">
        <v>41500</v>
      </c>
      <c r="I48" s="127">
        <f t="shared" si="9"/>
        <v>41500</v>
      </c>
      <c r="J48" s="127"/>
      <c r="K48" s="127"/>
      <c r="L48" s="127"/>
      <c r="M48" s="127"/>
      <c r="N48" s="127"/>
      <c r="O48" s="127"/>
      <c r="P48" s="127"/>
      <c r="Q48" s="127"/>
      <c r="R48" s="127"/>
      <c r="S48" s="127"/>
      <c r="T48" s="125">
        <f t="shared" si="12"/>
        <v>41500</v>
      </c>
    </row>
    <row r="49" spans="1:20" s="78" customFormat="1" ht="27.6" x14ac:dyDescent="0.25">
      <c r="A49" s="66"/>
      <c r="B49" s="43"/>
      <c r="C49" s="43">
        <v>90000</v>
      </c>
      <c r="D49" s="54"/>
      <c r="E49" s="54" t="s">
        <v>544</v>
      </c>
      <c r="F49" s="54"/>
      <c r="G49" s="44" t="s">
        <v>205</v>
      </c>
      <c r="H49" s="126">
        <f>H50+H52+H54+H60+H62</f>
        <v>6997595</v>
      </c>
      <c r="I49" s="126">
        <f>H49-L49</f>
        <v>6997595</v>
      </c>
      <c r="J49" s="126">
        <f>J50+J52+J54+J60+J62</f>
        <v>5127752</v>
      </c>
      <c r="K49" s="126">
        <f>K50+K52+K54+K60+K62</f>
        <v>332525</v>
      </c>
      <c r="L49" s="126">
        <f>L50+L52+L54+L60+L62</f>
        <v>0</v>
      </c>
      <c r="M49" s="126">
        <f>M50+M52+M54+M60+M62</f>
        <v>451000</v>
      </c>
      <c r="N49" s="126">
        <f>N50+N52+N54+N60+N62</f>
        <v>0</v>
      </c>
      <c r="O49" s="126"/>
      <c r="P49" s="126">
        <f t="shared" ref="P49:P56" si="13">M49-S49</f>
        <v>441000</v>
      </c>
      <c r="Q49" s="126">
        <f>Q50+Q52+Q54+Q60+Q62</f>
        <v>32000</v>
      </c>
      <c r="R49" s="126">
        <f>R50+R52+R54+R60+R62</f>
        <v>0</v>
      </c>
      <c r="S49" s="126">
        <f>S50+S52+S54+S60+S62</f>
        <v>10000</v>
      </c>
      <c r="T49" s="124">
        <f t="shared" si="12"/>
        <v>7448595</v>
      </c>
    </row>
    <row r="50" spans="1:20" s="78" customFormat="1" ht="84.75" customHeight="1" x14ac:dyDescent="0.25">
      <c r="A50" s="66"/>
      <c r="B50" s="43"/>
      <c r="C50" s="43"/>
      <c r="D50" s="54" t="s">
        <v>595</v>
      </c>
      <c r="E50" s="54" t="s">
        <v>596</v>
      </c>
      <c r="F50" s="54" t="s">
        <v>265</v>
      </c>
      <c r="G50" s="44" t="s">
        <v>597</v>
      </c>
      <c r="H50" s="126">
        <f>H51</f>
        <v>5977751</v>
      </c>
      <c r="I50" s="126">
        <f>H50-L50</f>
        <v>5977751</v>
      </c>
      <c r="J50" s="126">
        <f>J51</f>
        <v>4517752</v>
      </c>
      <c r="K50" s="126">
        <f>K51</f>
        <v>317581</v>
      </c>
      <c r="L50" s="126">
        <f>L51</f>
        <v>0</v>
      </c>
      <c r="M50" s="126">
        <f>M51</f>
        <v>450000</v>
      </c>
      <c r="N50" s="126">
        <f>N51</f>
        <v>0</v>
      </c>
      <c r="O50" s="126"/>
      <c r="P50" s="126">
        <f t="shared" si="13"/>
        <v>440000</v>
      </c>
      <c r="Q50" s="126">
        <f>Q51</f>
        <v>32000</v>
      </c>
      <c r="R50" s="126">
        <f>R51</f>
        <v>0</v>
      </c>
      <c r="S50" s="126">
        <f>S51</f>
        <v>10000</v>
      </c>
      <c r="T50" s="124">
        <f t="shared" si="12"/>
        <v>6427751</v>
      </c>
    </row>
    <row r="51" spans="1:20" s="62" customFormat="1" ht="55.2" x14ac:dyDescent="0.25">
      <c r="A51" s="51"/>
      <c r="B51" s="46"/>
      <c r="C51" s="46">
        <v>90412</v>
      </c>
      <c r="D51" s="55" t="s">
        <v>598</v>
      </c>
      <c r="E51" s="55" t="s">
        <v>90</v>
      </c>
      <c r="F51" s="55" t="s">
        <v>265</v>
      </c>
      <c r="G51" s="69" t="s">
        <v>599</v>
      </c>
      <c r="H51" s="125">
        <v>5977751</v>
      </c>
      <c r="I51" s="127">
        <f t="shared" ref="I51:I65" si="14">H51-L51</f>
        <v>5977751</v>
      </c>
      <c r="J51" s="127">
        <v>4517752</v>
      </c>
      <c r="K51" s="127">
        <v>317581</v>
      </c>
      <c r="L51" s="127"/>
      <c r="M51" s="127">
        <v>450000</v>
      </c>
      <c r="N51" s="127"/>
      <c r="O51" s="127"/>
      <c r="P51" s="127">
        <f t="shared" si="13"/>
        <v>440000</v>
      </c>
      <c r="Q51" s="127">
        <v>32000</v>
      </c>
      <c r="R51" s="127"/>
      <c r="S51" s="127">
        <v>10000</v>
      </c>
      <c r="T51" s="125">
        <f t="shared" si="12"/>
        <v>6427751</v>
      </c>
    </row>
    <row r="52" spans="1:20" s="78" customFormat="1" ht="27.6" x14ac:dyDescent="0.25">
      <c r="A52" s="66"/>
      <c r="B52" s="43"/>
      <c r="C52" s="43"/>
      <c r="D52" s="54" t="s">
        <v>600</v>
      </c>
      <c r="E52" s="54" t="s">
        <v>601</v>
      </c>
      <c r="F52" s="54" t="s">
        <v>233</v>
      </c>
      <c r="G52" s="44" t="s">
        <v>603</v>
      </c>
      <c r="H52" s="124">
        <f>H53</f>
        <v>18000</v>
      </c>
      <c r="I52" s="126">
        <f t="shared" si="14"/>
        <v>18000</v>
      </c>
      <c r="J52" s="124">
        <f>J53</f>
        <v>0</v>
      </c>
      <c r="K52" s="124">
        <f>K53</f>
        <v>0</v>
      </c>
      <c r="L52" s="124">
        <f>L53</f>
        <v>0</v>
      </c>
      <c r="M52" s="124">
        <f>M53</f>
        <v>0</v>
      </c>
      <c r="N52" s="124"/>
      <c r="O52" s="124"/>
      <c r="P52" s="126">
        <f t="shared" si="13"/>
        <v>0</v>
      </c>
      <c r="Q52" s="124">
        <f>Q53</f>
        <v>0</v>
      </c>
      <c r="R52" s="124">
        <f>R53</f>
        <v>0</v>
      </c>
      <c r="S52" s="124">
        <f>S53</f>
        <v>0</v>
      </c>
      <c r="T52" s="124">
        <f t="shared" si="12"/>
        <v>18000</v>
      </c>
    </row>
    <row r="53" spans="1:20" s="62" customFormat="1" ht="27.6" x14ac:dyDescent="0.25">
      <c r="A53" s="51"/>
      <c r="B53" s="46"/>
      <c r="C53" s="46">
        <v>90802</v>
      </c>
      <c r="D53" s="55" t="s">
        <v>602</v>
      </c>
      <c r="E53" s="55" t="s">
        <v>545</v>
      </c>
      <c r="F53" s="55" t="s">
        <v>233</v>
      </c>
      <c r="G53" s="69" t="s">
        <v>546</v>
      </c>
      <c r="H53" s="127">
        <v>18000</v>
      </c>
      <c r="I53" s="127">
        <f t="shared" si="14"/>
        <v>18000</v>
      </c>
      <c r="J53" s="127"/>
      <c r="K53" s="127"/>
      <c r="L53" s="127"/>
      <c r="M53" s="127"/>
      <c r="N53" s="127"/>
      <c r="O53" s="127"/>
      <c r="P53" s="127">
        <f t="shared" si="13"/>
        <v>0</v>
      </c>
      <c r="Q53" s="127"/>
      <c r="R53" s="127"/>
      <c r="S53" s="127"/>
      <c r="T53" s="125">
        <f t="shared" si="12"/>
        <v>18000</v>
      </c>
    </row>
    <row r="54" spans="1:20" s="78" customFormat="1" ht="27.6" x14ac:dyDescent="0.25">
      <c r="A54" s="66"/>
      <c r="B54" s="43"/>
      <c r="C54" s="43">
        <v>91101</v>
      </c>
      <c r="D54" s="54" t="s">
        <v>604</v>
      </c>
      <c r="E54" s="54" t="s">
        <v>605</v>
      </c>
      <c r="F54" s="54" t="s">
        <v>233</v>
      </c>
      <c r="G54" s="277" t="s">
        <v>606</v>
      </c>
      <c r="H54" s="126">
        <f>H56+H58+H59</f>
        <v>816444</v>
      </c>
      <c r="I54" s="126">
        <f t="shared" si="14"/>
        <v>816444</v>
      </c>
      <c r="J54" s="126">
        <f>J56+J58+J59</f>
        <v>610000</v>
      </c>
      <c r="K54" s="126">
        <f>K56+K58+K59</f>
        <v>14944</v>
      </c>
      <c r="L54" s="126">
        <f>L56+L58+L59</f>
        <v>0</v>
      </c>
      <c r="M54" s="126">
        <f>M56+M58+M59</f>
        <v>1000</v>
      </c>
      <c r="N54" s="126"/>
      <c r="O54" s="126"/>
      <c r="P54" s="126">
        <f t="shared" si="13"/>
        <v>1000</v>
      </c>
      <c r="Q54" s="126">
        <f>Q56+Q58+Q59</f>
        <v>0</v>
      </c>
      <c r="R54" s="126">
        <f>R56+R58+R59</f>
        <v>0</v>
      </c>
      <c r="S54" s="126">
        <f>S56+S58+S59</f>
        <v>0</v>
      </c>
      <c r="T54" s="124">
        <f t="shared" si="12"/>
        <v>817444</v>
      </c>
    </row>
    <row r="55" spans="1:20" s="62" customFormat="1" ht="27.6" hidden="1" x14ac:dyDescent="0.25">
      <c r="A55" s="51"/>
      <c r="B55" s="46"/>
      <c r="C55" s="46">
        <v>91101</v>
      </c>
      <c r="D55" s="55" t="s">
        <v>413</v>
      </c>
      <c r="E55" s="55" t="s">
        <v>547</v>
      </c>
      <c r="F55" s="55" t="s">
        <v>233</v>
      </c>
      <c r="G55" s="69" t="s">
        <v>419</v>
      </c>
      <c r="H55" s="127"/>
      <c r="I55" s="127">
        <f t="shared" si="14"/>
        <v>0</v>
      </c>
      <c r="J55" s="127"/>
      <c r="K55" s="127"/>
      <c r="L55" s="127"/>
      <c r="M55" s="127"/>
      <c r="N55" s="127"/>
      <c r="O55" s="127"/>
      <c r="P55" s="127">
        <f t="shared" si="13"/>
        <v>0</v>
      </c>
      <c r="Q55" s="127"/>
      <c r="R55" s="127"/>
      <c r="S55" s="127"/>
      <c r="T55" s="125">
        <f t="shared" si="12"/>
        <v>0</v>
      </c>
    </row>
    <row r="56" spans="1:20" s="62" customFormat="1" ht="41.4" x14ac:dyDescent="0.25">
      <c r="A56" s="51"/>
      <c r="B56" s="46"/>
      <c r="C56" s="46">
        <v>91102</v>
      </c>
      <c r="D56" s="55" t="s">
        <v>607</v>
      </c>
      <c r="E56" s="55" t="s">
        <v>608</v>
      </c>
      <c r="F56" s="55" t="s">
        <v>233</v>
      </c>
      <c r="G56" s="69" t="s">
        <v>609</v>
      </c>
      <c r="H56" s="127">
        <v>796444</v>
      </c>
      <c r="I56" s="127">
        <f t="shared" si="14"/>
        <v>796444</v>
      </c>
      <c r="J56" s="127">
        <v>610000</v>
      </c>
      <c r="K56" s="127">
        <v>14944</v>
      </c>
      <c r="L56" s="127"/>
      <c r="M56" s="127">
        <v>1000</v>
      </c>
      <c r="N56" s="127"/>
      <c r="O56" s="127"/>
      <c r="P56" s="127">
        <f t="shared" si="13"/>
        <v>1000</v>
      </c>
      <c r="Q56" s="127"/>
      <c r="R56" s="127"/>
      <c r="S56" s="127"/>
      <c r="T56" s="125">
        <f t="shared" si="12"/>
        <v>797444</v>
      </c>
    </row>
    <row r="57" spans="1:20" s="62" customFormat="1" ht="35.25" customHeight="1" x14ac:dyDescent="0.25">
      <c r="A57" s="51"/>
      <c r="B57" s="46"/>
      <c r="C57" s="46"/>
      <c r="D57" s="55" t="s">
        <v>607</v>
      </c>
      <c r="E57" s="55" t="s">
        <v>608</v>
      </c>
      <c r="F57" s="55" t="s">
        <v>233</v>
      </c>
      <c r="G57" s="274" t="s">
        <v>830</v>
      </c>
      <c r="H57" s="127">
        <v>136500</v>
      </c>
      <c r="I57" s="127">
        <f t="shared" si="14"/>
        <v>136500</v>
      </c>
      <c r="J57" s="127"/>
      <c r="K57" s="127"/>
      <c r="L57" s="127"/>
      <c r="M57" s="127"/>
      <c r="N57" s="127"/>
      <c r="O57" s="127"/>
      <c r="P57" s="127"/>
      <c r="Q57" s="127"/>
      <c r="R57" s="127"/>
      <c r="S57" s="127"/>
      <c r="T57" s="125">
        <f t="shared" si="12"/>
        <v>136500</v>
      </c>
    </row>
    <row r="58" spans="1:20" s="62" customFormat="1" ht="42.75" customHeight="1" x14ac:dyDescent="0.25">
      <c r="A58" s="51"/>
      <c r="B58" s="46"/>
      <c r="C58" s="46">
        <v>91103</v>
      </c>
      <c r="D58" s="55" t="s">
        <v>612</v>
      </c>
      <c r="E58" s="55" t="s">
        <v>610</v>
      </c>
      <c r="F58" s="55" t="s">
        <v>233</v>
      </c>
      <c r="G58" s="79" t="s">
        <v>549</v>
      </c>
      <c r="H58" s="127">
        <v>10000</v>
      </c>
      <c r="I58" s="127">
        <f t="shared" si="14"/>
        <v>10000</v>
      </c>
      <c r="J58" s="127"/>
      <c r="K58" s="127"/>
      <c r="L58" s="127"/>
      <c r="M58" s="127"/>
      <c r="N58" s="127"/>
      <c r="O58" s="127"/>
      <c r="P58" s="127">
        <f>M58-S58</f>
        <v>0</v>
      </c>
      <c r="Q58" s="127"/>
      <c r="R58" s="127"/>
      <c r="S58" s="127"/>
      <c r="T58" s="125">
        <f t="shared" si="12"/>
        <v>10000</v>
      </c>
    </row>
    <row r="59" spans="1:20" s="62" customFormat="1" ht="34.5" customHeight="1" x14ac:dyDescent="0.25">
      <c r="A59" s="51"/>
      <c r="B59" s="46"/>
      <c r="C59" s="46">
        <v>91104</v>
      </c>
      <c r="D59" s="55" t="s">
        <v>613</v>
      </c>
      <c r="E59" s="55" t="s">
        <v>611</v>
      </c>
      <c r="F59" s="55" t="s">
        <v>233</v>
      </c>
      <c r="G59" s="69" t="s">
        <v>550</v>
      </c>
      <c r="H59" s="127">
        <v>10000</v>
      </c>
      <c r="I59" s="127">
        <f t="shared" si="14"/>
        <v>10000</v>
      </c>
      <c r="J59" s="127"/>
      <c r="K59" s="127"/>
      <c r="L59" s="127"/>
      <c r="M59" s="127"/>
      <c r="N59" s="127"/>
      <c r="O59" s="127"/>
      <c r="P59" s="127">
        <f>M59-S59</f>
        <v>0</v>
      </c>
      <c r="Q59" s="127"/>
      <c r="R59" s="127"/>
      <c r="S59" s="127"/>
      <c r="T59" s="125">
        <f t="shared" si="12"/>
        <v>10000</v>
      </c>
    </row>
    <row r="60" spans="1:20" s="78" customFormat="1" ht="35.25" customHeight="1" x14ac:dyDescent="0.25">
      <c r="A60" s="66"/>
      <c r="B60" s="43"/>
      <c r="C60" s="43"/>
      <c r="D60" s="54" t="s">
        <v>615</v>
      </c>
      <c r="E60" s="54" t="s">
        <v>614</v>
      </c>
      <c r="F60" s="54" t="s">
        <v>233</v>
      </c>
      <c r="G60" s="44" t="s">
        <v>617</v>
      </c>
      <c r="H60" s="126">
        <f>H61</f>
        <v>10000</v>
      </c>
      <c r="I60" s="126">
        <f t="shared" si="14"/>
        <v>10000</v>
      </c>
      <c r="J60" s="126">
        <f>J61</f>
        <v>0</v>
      </c>
      <c r="K60" s="126">
        <f>K61</f>
        <v>0</v>
      </c>
      <c r="L60" s="126">
        <f>L61</f>
        <v>0</v>
      </c>
      <c r="M60" s="126">
        <f>M61</f>
        <v>0</v>
      </c>
      <c r="N60" s="126"/>
      <c r="O60" s="126"/>
      <c r="P60" s="126">
        <f>M60-S60</f>
        <v>0</v>
      </c>
      <c r="Q60" s="126">
        <f>Q61</f>
        <v>0</v>
      </c>
      <c r="R60" s="126">
        <f>R61</f>
        <v>0</v>
      </c>
      <c r="S60" s="126">
        <f>S61</f>
        <v>0</v>
      </c>
      <c r="T60" s="124">
        <f t="shared" si="12"/>
        <v>10000</v>
      </c>
    </row>
    <row r="61" spans="1:20" s="62" customFormat="1" ht="32.25" customHeight="1" x14ac:dyDescent="0.25">
      <c r="A61" s="51"/>
      <c r="B61" s="46"/>
      <c r="C61" s="46"/>
      <c r="D61" s="55" t="s">
        <v>616</v>
      </c>
      <c r="E61" s="55" t="s">
        <v>548</v>
      </c>
      <c r="F61" s="55" t="s">
        <v>233</v>
      </c>
      <c r="G61" s="275" t="s">
        <v>618</v>
      </c>
      <c r="H61" s="127">
        <v>10000</v>
      </c>
      <c r="I61" s="127">
        <f t="shared" si="14"/>
        <v>10000</v>
      </c>
      <c r="J61" s="127"/>
      <c r="K61" s="127"/>
      <c r="L61" s="127"/>
      <c r="M61" s="127"/>
      <c r="N61" s="127"/>
      <c r="O61" s="127"/>
      <c r="P61" s="127">
        <f>M61-S61</f>
        <v>0</v>
      </c>
      <c r="Q61" s="127"/>
      <c r="R61" s="127"/>
      <c r="S61" s="127"/>
      <c r="T61" s="125">
        <f t="shared" si="12"/>
        <v>10000</v>
      </c>
    </row>
    <row r="62" spans="1:20" s="78" customFormat="1" ht="21.75" customHeight="1" x14ac:dyDescent="0.25">
      <c r="A62" s="66"/>
      <c r="B62" s="43"/>
      <c r="C62" s="43"/>
      <c r="D62" s="54" t="s">
        <v>746</v>
      </c>
      <c r="E62" s="54" t="s">
        <v>741</v>
      </c>
      <c r="F62" s="54" t="s">
        <v>232</v>
      </c>
      <c r="G62" s="262" t="s">
        <v>619</v>
      </c>
      <c r="H62" s="126">
        <f>H63</f>
        <v>175400</v>
      </c>
      <c r="I62" s="126">
        <f t="shared" si="14"/>
        <v>175400</v>
      </c>
      <c r="J62" s="126"/>
      <c r="K62" s="126"/>
      <c r="L62" s="126"/>
      <c r="M62" s="126"/>
      <c r="N62" s="126"/>
      <c r="O62" s="126"/>
      <c r="P62" s="126">
        <f>M62-S62</f>
        <v>0</v>
      </c>
      <c r="Q62" s="126"/>
      <c r="R62" s="126"/>
      <c r="S62" s="126"/>
      <c r="T62" s="124">
        <f t="shared" si="12"/>
        <v>175400</v>
      </c>
    </row>
    <row r="63" spans="1:20" s="78" customFormat="1" ht="31.5" customHeight="1" x14ac:dyDescent="0.25">
      <c r="A63" s="66"/>
      <c r="B63" s="43"/>
      <c r="C63" s="43"/>
      <c r="D63" s="55" t="s">
        <v>747</v>
      </c>
      <c r="E63" s="55" t="s">
        <v>743</v>
      </c>
      <c r="F63" s="55" t="s">
        <v>232</v>
      </c>
      <c r="G63" s="69" t="s">
        <v>744</v>
      </c>
      <c r="H63" s="127">
        <v>175400</v>
      </c>
      <c r="I63" s="127">
        <f t="shared" si="14"/>
        <v>175400</v>
      </c>
      <c r="J63" s="126"/>
      <c r="K63" s="126"/>
      <c r="L63" s="126"/>
      <c r="M63" s="126"/>
      <c r="N63" s="126"/>
      <c r="O63" s="126"/>
      <c r="P63" s="126"/>
      <c r="Q63" s="126"/>
      <c r="R63" s="126"/>
      <c r="S63" s="126"/>
      <c r="T63" s="124">
        <f t="shared" si="12"/>
        <v>175400</v>
      </c>
    </row>
    <row r="64" spans="1:20" s="62" customFormat="1" ht="13.8" hidden="1" x14ac:dyDescent="0.25">
      <c r="A64" s="51"/>
      <c r="B64" s="46"/>
      <c r="C64" s="55" t="s">
        <v>206</v>
      </c>
      <c r="D64" s="82"/>
      <c r="E64" s="82"/>
      <c r="F64" s="82"/>
      <c r="G64" s="83"/>
      <c r="H64" s="127"/>
      <c r="I64" s="127">
        <f t="shared" si="14"/>
        <v>0</v>
      </c>
      <c r="J64" s="127"/>
      <c r="K64" s="127"/>
      <c r="L64" s="127"/>
      <c r="M64" s="127"/>
      <c r="N64" s="127"/>
      <c r="O64" s="127"/>
      <c r="P64" s="127">
        <f>M64-S64</f>
        <v>0</v>
      </c>
      <c r="Q64" s="127"/>
      <c r="R64" s="127"/>
      <c r="S64" s="127"/>
      <c r="T64" s="125">
        <f t="shared" si="12"/>
        <v>0</v>
      </c>
    </row>
    <row r="65" spans="1:20" s="62" customFormat="1" ht="13.8" hidden="1" x14ac:dyDescent="0.25">
      <c r="A65" s="51"/>
      <c r="B65" s="46"/>
      <c r="C65" s="55" t="s">
        <v>226</v>
      </c>
      <c r="D65" s="55"/>
      <c r="E65" s="55"/>
      <c r="F65" s="55"/>
      <c r="G65" s="69"/>
      <c r="H65" s="127"/>
      <c r="I65" s="127">
        <f t="shared" si="14"/>
        <v>0</v>
      </c>
      <c r="J65" s="127"/>
      <c r="K65" s="127"/>
      <c r="L65" s="127"/>
      <c r="M65" s="127"/>
      <c r="N65" s="127"/>
      <c r="O65" s="127"/>
      <c r="P65" s="127">
        <f>M65-S65</f>
        <v>0</v>
      </c>
      <c r="Q65" s="127"/>
      <c r="R65" s="127"/>
      <c r="S65" s="127"/>
      <c r="T65" s="124">
        <f t="shared" si="12"/>
        <v>0</v>
      </c>
    </row>
    <row r="66" spans="1:20" s="78" customFormat="1" ht="13.8" hidden="1" x14ac:dyDescent="0.25">
      <c r="A66" s="66"/>
      <c r="B66" s="43"/>
      <c r="C66" s="54" t="s">
        <v>207</v>
      </c>
      <c r="D66" s="54"/>
      <c r="E66" s="54"/>
      <c r="F66" s="54"/>
      <c r="G66" s="44"/>
      <c r="H66" s="126"/>
      <c r="I66" s="126">
        <f t="shared" ref="I66:S66" si="15">I67</f>
        <v>0</v>
      </c>
      <c r="J66" s="126">
        <f t="shared" si="15"/>
        <v>0</v>
      </c>
      <c r="K66" s="126">
        <f t="shared" si="15"/>
        <v>0</v>
      </c>
      <c r="L66" s="126">
        <f t="shared" si="15"/>
        <v>0</v>
      </c>
      <c r="M66" s="126">
        <f t="shared" si="15"/>
        <v>0</v>
      </c>
      <c r="N66" s="126"/>
      <c r="O66" s="126"/>
      <c r="P66" s="126">
        <f t="shared" si="15"/>
        <v>0</v>
      </c>
      <c r="Q66" s="126">
        <f t="shared" si="15"/>
        <v>0</v>
      </c>
      <c r="R66" s="126">
        <f t="shared" si="15"/>
        <v>0</v>
      </c>
      <c r="S66" s="126">
        <f t="shared" si="15"/>
        <v>0</v>
      </c>
      <c r="T66" s="124">
        <f t="shared" si="12"/>
        <v>0</v>
      </c>
    </row>
    <row r="67" spans="1:20" s="62" customFormat="1" ht="13.8" hidden="1" x14ac:dyDescent="0.25">
      <c r="A67" s="51"/>
      <c r="B67" s="46"/>
      <c r="C67" s="55" t="s">
        <v>172</v>
      </c>
      <c r="D67" s="55"/>
      <c r="E67" s="55"/>
      <c r="F67" s="55"/>
      <c r="G67" s="69"/>
      <c r="H67" s="127"/>
      <c r="I67" s="127">
        <f>H67-L67</f>
        <v>0</v>
      </c>
      <c r="J67" s="127"/>
      <c r="K67" s="127"/>
      <c r="L67" s="127"/>
      <c r="M67" s="127"/>
      <c r="N67" s="127"/>
      <c r="O67" s="127"/>
      <c r="P67" s="127">
        <f>M67-S67</f>
        <v>0</v>
      </c>
      <c r="Q67" s="127"/>
      <c r="R67" s="127"/>
      <c r="S67" s="127"/>
      <c r="T67" s="125">
        <f t="shared" si="12"/>
        <v>0</v>
      </c>
    </row>
    <row r="68" spans="1:20" s="62" customFormat="1" ht="13.8" hidden="1" x14ac:dyDescent="0.25">
      <c r="A68" s="51"/>
      <c r="B68" s="46"/>
      <c r="C68" s="55"/>
      <c r="D68" s="55"/>
      <c r="E68" s="55"/>
      <c r="F68" s="55"/>
      <c r="G68" s="69"/>
      <c r="H68" s="127"/>
      <c r="I68" s="127">
        <f>H68-L68</f>
        <v>0</v>
      </c>
      <c r="J68" s="127"/>
      <c r="K68" s="127"/>
      <c r="L68" s="127"/>
      <c r="M68" s="127"/>
      <c r="N68" s="127"/>
      <c r="O68" s="127"/>
      <c r="P68" s="127"/>
      <c r="Q68" s="127"/>
      <c r="R68" s="127"/>
      <c r="S68" s="127"/>
      <c r="T68" s="125">
        <f t="shared" si="12"/>
        <v>0</v>
      </c>
    </row>
    <row r="69" spans="1:20" s="78" customFormat="1" ht="24" customHeight="1" x14ac:dyDescent="0.25">
      <c r="A69" s="66"/>
      <c r="B69" s="43"/>
      <c r="C69" s="54" t="s">
        <v>208</v>
      </c>
      <c r="D69" s="54"/>
      <c r="E69" s="54" t="s">
        <v>551</v>
      </c>
      <c r="F69" s="54"/>
      <c r="G69" s="44" t="s">
        <v>209</v>
      </c>
      <c r="H69" s="126">
        <f>H71</f>
        <v>55000</v>
      </c>
      <c r="I69" s="126">
        <f t="shared" ref="I69:S69" si="16">I71</f>
        <v>55000</v>
      </c>
      <c r="J69" s="126">
        <f t="shared" si="16"/>
        <v>0</v>
      </c>
      <c r="K69" s="126">
        <f t="shared" si="16"/>
        <v>0</v>
      </c>
      <c r="L69" s="126">
        <f t="shared" si="16"/>
        <v>0</v>
      </c>
      <c r="M69" s="126">
        <f t="shared" si="16"/>
        <v>0</v>
      </c>
      <c r="N69" s="126"/>
      <c r="O69" s="126"/>
      <c r="P69" s="126">
        <f t="shared" si="16"/>
        <v>0</v>
      </c>
      <c r="Q69" s="126">
        <f t="shared" si="16"/>
        <v>0</v>
      </c>
      <c r="R69" s="126">
        <f t="shared" si="16"/>
        <v>0</v>
      </c>
      <c r="S69" s="126">
        <f t="shared" si="16"/>
        <v>0</v>
      </c>
      <c r="T69" s="124">
        <f t="shared" si="12"/>
        <v>55000</v>
      </c>
    </row>
    <row r="70" spans="1:20" s="78" customFormat="1" ht="13.8" x14ac:dyDescent="0.25">
      <c r="A70" s="66"/>
      <c r="B70" s="43"/>
      <c r="C70" s="54"/>
      <c r="D70" s="54" t="s">
        <v>620</v>
      </c>
      <c r="E70" s="54" t="s">
        <v>621</v>
      </c>
      <c r="F70" s="54" t="s">
        <v>234</v>
      </c>
      <c r="G70" s="44" t="s">
        <v>622</v>
      </c>
      <c r="H70" s="126">
        <f>H71</f>
        <v>55000</v>
      </c>
      <c r="I70" s="126">
        <f>H70-L70</f>
        <v>55000</v>
      </c>
      <c r="J70" s="126"/>
      <c r="K70" s="126"/>
      <c r="L70" s="126"/>
      <c r="M70" s="126"/>
      <c r="N70" s="126"/>
      <c r="O70" s="126"/>
      <c r="P70" s="126"/>
      <c r="Q70" s="126"/>
      <c r="R70" s="126"/>
      <c r="S70" s="126"/>
      <c r="T70" s="124">
        <f t="shared" si="12"/>
        <v>55000</v>
      </c>
    </row>
    <row r="71" spans="1:20" s="62" customFormat="1" ht="27.6" x14ac:dyDescent="0.25">
      <c r="A71" s="51"/>
      <c r="B71" s="46"/>
      <c r="C71" s="55" t="s">
        <v>210</v>
      </c>
      <c r="D71" s="55" t="s">
        <v>623</v>
      </c>
      <c r="E71" s="55" t="s">
        <v>552</v>
      </c>
      <c r="F71" s="55" t="s">
        <v>234</v>
      </c>
      <c r="G71" s="69" t="s">
        <v>553</v>
      </c>
      <c r="H71" s="127">
        <v>55000</v>
      </c>
      <c r="I71" s="127">
        <f>H71-L71</f>
        <v>55000</v>
      </c>
      <c r="J71" s="127"/>
      <c r="K71" s="127"/>
      <c r="L71" s="127"/>
      <c r="M71" s="127"/>
      <c r="N71" s="127"/>
      <c r="O71" s="127"/>
      <c r="P71" s="127">
        <f>M71-S71</f>
        <v>0</v>
      </c>
      <c r="Q71" s="127"/>
      <c r="R71" s="127"/>
      <c r="S71" s="127"/>
      <c r="T71" s="125">
        <f t="shared" si="12"/>
        <v>55000</v>
      </c>
    </row>
    <row r="72" spans="1:20" s="78" customFormat="1" ht="32.25" customHeight="1" x14ac:dyDescent="0.25">
      <c r="A72" s="66"/>
      <c r="B72" s="43"/>
      <c r="C72" s="54" t="s">
        <v>211</v>
      </c>
      <c r="D72" s="54" t="s">
        <v>432</v>
      </c>
      <c r="E72" s="54" t="s">
        <v>433</v>
      </c>
      <c r="F72" s="54" t="s">
        <v>201</v>
      </c>
      <c r="G72" s="44" t="s">
        <v>434</v>
      </c>
      <c r="H72" s="126">
        <f>H73</f>
        <v>0</v>
      </c>
      <c r="I72" s="126">
        <f t="shared" ref="I72:S72" si="17">I73</f>
        <v>0</v>
      </c>
      <c r="J72" s="126">
        <f t="shared" si="17"/>
        <v>0</v>
      </c>
      <c r="K72" s="126">
        <f t="shared" si="17"/>
        <v>0</v>
      </c>
      <c r="L72" s="126">
        <f t="shared" si="17"/>
        <v>0</v>
      </c>
      <c r="M72" s="126">
        <f t="shared" si="17"/>
        <v>500000</v>
      </c>
      <c r="N72" s="126">
        <f>N73</f>
        <v>500000</v>
      </c>
      <c r="O72" s="126">
        <f>O73</f>
        <v>500000</v>
      </c>
      <c r="P72" s="126">
        <f t="shared" si="17"/>
        <v>0</v>
      </c>
      <c r="Q72" s="126">
        <f t="shared" si="17"/>
        <v>0</v>
      </c>
      <c r="R72" s="126">
        <f t="shared" si="17"/>
        <v>0</v>
      </c>
      <c r="S72" s="126">
        <f t="shared" si="17"/>
        <v>500000</v>
      </c>
      <c r="T72" s="124">
        <f t="shared" si="12"/>
        <v>500000</v>
      </c>
    </row>
    <row r="73" spans="1:20" s="62" customFormat="1" ht="27.75" customHeight="1" x14ac:dyDescent="0.25">
      <c r="A73" s="51"/>
      <c r="B73" s="46"/>
      <c r="C73" s="55" t="s">
        <v>166</v>
      </c>
      <c r="D73" s="55" t="s">
        <v>199</v>
      </c>
      <c r="E73" s="55" t="s">
        <v>200</v>
      </c>
      <c r="F73" s="55" t="s">
        <v>201</v>
      </c>
      <c r="G73" s="69" t="s">
        <v>435</v>
      </c>
      <c r="H73" s="127"/>
      <c r="I73" s="127">
        <f>H73-L73</f>
        <v>0</v>
      </c>
      <c r="J73" s="127"/>
      <c r="K73" s="127"/>
      <c r="L73" s="127"/>
      <c r="M73" s="127">
        <v>500000</v>
      </c>
      <c r="N73" s="127">
        <v>500000</v>
      </c>
      <c r="O73" s="127">
        <v>500000</v>
      </c>
      <c r="P73" s="127">
        <f>M73-S73</f>
        <v>0</v>
      </c>
      <c r="Q73" s="127"/>
      <c r="R73" s="127"/>
      <c r="S73" s="127">
        <v>500000</v>
      </c>
      <c r="T73" s="125">
        <f t="shared" si="12"/>
        <v>500000</v>
      </c>
    </row>
    <row r="74" spans="1:20" s="62" customFormat="1" ht="33" hidden="1" customHeight="1" x14ac:dyDescent="0.25">
      <c r="A74" s="51"/>
      <c r="B74" s="46"/>
      <c r="C74" s="55" t="s">
        <v>166</v>
      </c>
      <c r="D74" s="55" t="s">
        <v>555</v>
      </c>
      <c r="E74" s="55" t="s">
        <v>554</v>
      </c>
      <c r="F74" s="55" t="s">
        <v>144</v>
      </c>
      <c r="G74" s="69" t="s">
        <v>212</v>
      </c>
      <c r="H74" s="127"/>
      <c r="I74" s="127">
        <f>H74-L74</f>
        <v>0</v>
      </c>
      <c r="J74" s="127"/>
      <c r="K74" s="127"/>
      <c r="L74" s="127"/>
      <c r="M74" s="127"/>
      <c r="N74" s="127"/>
      <c r="O74" s="127"/>
      <c r="P74" s="127"/>
      <c r="Q74" s="127"/>
      <c r="R74" s="127"/>
      <c r="S74" s="127"/>
      <c r="T74" s="125">
        <f t="shared" si="12"/>
        <v>0</v>
      </c>
    </row>
    <row r="75" spans="1:20" s="78" customFormat="1" ht="27.6" x14ac:dyDescent="0.25">
      <c r="A75" s="66"/>
      <c r="B75" s="43"/>
      <c r="C75" s="54"/>
      <c r="D75" s="54" t="s">
        <v>812</v>
      </c>
      <c r="E75" s="54" t="s">
        <v>654</v>
      </c>
      <c r="F75" s="54" t="s">
        <v>326</v>
      </c>
      <c r="G75" s="277" t="s">
        <v>813</v>
      </c>
      <c r="H75" s="126">
        <f>H76</f>
        <v>0</v>
      </c>
      <c r="I75" s="126"/>
      <c r="J75" s="126"/>
      <c r="K75" s="126"/>
      <c r="L75" s="126"/>
      <c r="M75" s="126">
        <f t="shared" ref="M75:S75" si="18">M76</f>
        <v>45500</v>
      </c>
      <c r="N75" s="126">
        <f t="shared" si="18"/>
        <v>45500</v>
      </c>
      <c r="O75" s="126">
        <f t="shared" si="18"/>
        <v>45500</v>
      </c>
      <c r="P75" s="126">
        <f t="shared" si="18"/>
        <v>0</v>
      </c>
      <c r="Q75" s="126">
        <f t="shared" si="18"/>
        <v>0</v>
      </c>
      <c r="R75" s="126">
        <f t="shared" si="18"/>
        <v>0</v>
      </c>
      <c r="S75" s="126">
        <f t="shared" si="18"/>
        <v>45500</v>
      </c>
      <c r="T75" s="124">
        <f t="shared" si="12"/>
        <v>45500</v>
      </c>
    </row>
    <row r="76" spans="1:20" s="62" customFormat="1" ht="27.6" x14ac:dyDescent="0.25">
      <c r="A76" s="51"/>
      <c r="B76" s="46"/>
      <c r="C76" s="55"/>
      <c r="D76" s="55" t="s">
        <v>269</v>
      </c>
      <c r="E76" s="55" t="s">
        <v>646</v>
      </c>
      <c r="F76" s="55" t="s">
        <v>326</v>
      </c>
      <c r="G76" s="69" t="s">
        <v>647</v>
      </c>
      <c r="H76" s="127"/>
      <c r="I76" s="127"/>
      <c r="J76" s="127"/>
      <c r="K76" s="127"/>
      <c r="L76" s="127"/>
      <c r="M76" s="127">
        <v>45500</v>
      </c>
      <c r="N76" s="127">
        <v>45500</v>
      </c>
      <c r="O76" s="127">
        <v>45500</v>
      </c>
      <c r="P76" s="127"/>
      <c r="Q76" s="127"/>
      <c r="R76" s="127"/>
      <c r="S76" s="127">
        <v>45500</v>
      </c>
      <c r="T76" s="124">
        <f t="shared" si="12"/>
        <v>45500</v>
      </c>
    </row>
    <row r="77" spans="1:20" s="78" customFormat="1" ht="13.8" x14ac:dyDescent="0.25">
      <c r="A77" s="66"/>
      <c r="B77" s="43"/>
      <c r="C77" s="54"/>
      <c r="D77" s="54" t="s">
        <v>185</v>
      </c>
      <c r="E77" s="54" t="s">
        <v>186</v>
      </c>
      <c r="F77" s="54" t="s">
        <v>146</v>
      </c>
      <c r="G77" s="44" t="s">
        <v>189</v>
      </c>
      <c r="H77" s="126"/>
      <c r="I77" s="126"/>
      <c r="J77" s="126"/>
      <c r="K77" s="126"/>
      <c r="L77" s="126"/>
      <c r="M77" s="126">
        <v>1001000</v>
      </c>
      <c r="N77" s="126">
        <v>1001000</v>
      </c>
      <c r="O77" s="126">
        <v>1001000</v>
      </c>
      <c r="P77" s="126"/>
      <c r="Q77" s="126"/>
      <c r="R77" s="126"/>
      <c r="S77" s="126">
        <v>1001000</v>
      </c>
      <c r="T77" s="124">
        <f t="shared" si="12"/>
        <v>1001000</v>
      </c>
    </row>
    <row r="78" spans="1:20" s="62" customFormat="1" ht="43.5" customHeight="1" x14ac:dyDescent="0.25">
      <c r="A78" s="51"/>
      <c r="B78" s="46"/>
      <c r="C78" s="55"/>
      <c r="D78" s="55" t="s">
        <v>185</v>
      </c>
      <c r="E78" s="55" t="s">
        <v>188</v>
      </c>
      <c r="F78" s="55" t="s">
        <v>146</v>
      </c>
      <c r="G78" s="69" t="s">
        <v>187</v>
      </c>
      <c r="H78" s="127"/>
      <c r="I78" s="127"/>
      <c r="J78" s="127"/>
      <c r="K78" s="127"/>
      <c r="L78" s="127"/>
      <c r="M78" s="127">
        <v>1001000</v>
      </c>
      <c r="N78" s="127">
        <v>1001000</v>
      </c>
      <c r="O78" s="127">
        <v>1001000</v>
      </c>
      <c r="P78" s="127"/>
      <c r="Q78" s="127"/>
      <c r="R78" s="127"/>
      <c r="S78" s="127">
        <v>1001000</v>
      </c>
      <c r="T78" s="125">
        <f t="shared" si="12"/>
        <v>1001000</v>
      </c>
    </row>
    <row r="79" spans="1:20" s="78" customFormat="1" ht="33.75" customHeight="1" x14ac:dyDescent="0.25">
      <c r="A79" s="66"/>
      <c r="B79" s="43"/>
      <c r="C79" s="54" t="s">
        <v>213</v>
      </c>
      <c r="D79" s="54" t="s">
        <v>624</v>
      </c>
      <c r="E79" s="54" t="s">
        <v>748</v>
      </c>
      <c r="F79" s="54" t="s">
        <v>151</v>
      </c>
      <c r="G79" s="44" t="s">
        <v>40</v>
      </c>
      <c r="H79" s="126">
        <f>H80</f>
        <v>10000</v>
      </c>
      <c r="I79" s="126">
        <f t="shared" ref="I79:S79" si="19">I80</f>
        <v>10000</v>
      </c>
      <c r="J79" s="126">
        <f t="shared" si="19"/>
        <v>0</v>
      </c>
      <c r="K79" s="126">
        <f t="shared" si="19"/>
        <v>0</v>
      </c>
      <c r="L79" s="126">
        <f t="shared" si="19"/>
        <v>0</v>
      </c>
      <c r="M79" s="126">
        <f t="shared" si="19"/>
        <v>0</v>
      </c>
      <c r="N79" s="126">
        <f t="shared" si="19"/>
        <v>0</v>
      </c>
      <c r="O79" s="126"/>
      <c r="P79" s="126">
        <f t="shared" si="19"/>
        <v>0</v>
      </c>
      <c r="Q79" s="126">
        <f t="shared" si="19"/>
        <v>0</v>
      </c>
      <c r="R79" s="126">
        <f t="shared" si="19"/>
        <v>0</v>
      </c>
      <c r="S79" s="126">
        <f t="shared" si="19"/>
        <v>0</v>
      </c>
      <c r="T79" s="124">
        <f t="shared" si="12"/>
        <v>10000</v>
      </c>
    </row>
    <row r="80" spans="1:20" s="62" customFormat="1" ht="31.5" customHeight="1" x14ac:dyDescent="0.25">
      <c r="A80" s="51"/>
      <c r="B80" s="46"/>
      <c r="C80" s="55" t="s">
        <v>150</v>
      </c>
      <c r="D80" s="55" t="s">
        <v>624</v>
      </c>
      <c r="E80" s="55" t="s">
        <v>625</v>
      </c>
      <c r="F80" s="55" t="s">
        <v>151</v>
      </c>
      <c r="G80" s="69" t="s">
        <v>556</v>
      </c>
      <c r="H80" s="127">
        <v>10000</v>
      </c>
      <c r="I80" s="127">
        <f>H80-L80</f>
        <v>10000</v>
      </c>
      <c r="J80" s="127"/>
      <c r="K80" s="127"/>
      <c r="L80" s="127"/>
      <c r="M80" s="127"/>
      <c r="N80" s="127"/>
      <c r="O80" s="127"/>
      <c r="P80" s="127">
        <f>M80-S80</f>
        <v>0</v>
      </c>
      <c r="Q80" s="127"/>
      <c r="R80" s="127"/>
      <c r="S80" s="127"/>
      <c r="T80" s="125">
        <f t="shared" si="12"/>
        <v>10000</v>
      </c>
    </row>
    <row r="81" spans="1:22" s="78" customFormat="1" ht="42.75" customHeight="1" x14ac:dyDescent="0.25">
      <c r="A81" s="66"/>
      <c r="B81" s="43"/>
      <c r="C81" s="54" t="s">
        <v>214</v>
      </c>
      <c r="D81" s="54" t="s">
        <v>626</v>
      </c>
      <c r="E81" s="54" t="s">
        <v>749</v>
      </c>
      <c r="F81" s="54" t="s">
        <v>235</v>
      </c>
      <c r="G81" s="44" t="s">
        <v>751</v>
      </c>
      <c r="H81" s="126">
        <f>H82</f>
        <v>78000</v>
      </c>
      <c r="I81" s="126">
        <f t="shared" ref="I81:S81" si="20">I82</f>
        <v>78000</v>
      </c>
      <c r="J81" s="126">
        <f t="shared" si="20"/>
        <v>0</v>
      </c>
      <c r="K81" s="126">
        <f t="shared" si="20"/>
        <v>0</v>
      </c>
      <c r="L81" s="126">
        <f t="shared" si="20"/>
        <v>0</v>
      </c>
      <c r="M81" s="126">
        <f t="shared" si="20"/>
        <v>0</v>
      </c>
      <c r="N81" s="126">
        <f t="shared" si="20"/>
        <v>0</v>
      </c>
      <c r="O81" s="126"/>
      <c r="P81" s="126">
        <f t="shared" si="20"/>
        <v>0</v>
      </c>
      <c r="Q81" s="126">
        <f t="shared" si="20"/>
        <v>0</v>
      </c>
      <c r="R81" s="126">
        <f t="shared" si="20"/>
        <v>0</v>
      </c>
      <c r="S81" s="126">
        <f t="shared" si="20"/>
        <v>0</v>
      </c>
      <c r="T81" s="124">
        <f t="shared" si="12"/>
        <v>78000</v>
      </c>
    </row>
    <row r="82" spans="1:22" s="62" customFormat="1" ht="43.5" customHeight="1" x14ac:dyDescent="0.25">
      <c r="A82" s="51"/>
      <c r="B82" s="46"/>
      <c r="C82" s="55" t="s">
        <v>173</v>
      </c>
      <c r="D82" s="55" t="s">
        <v>626</v>
      </c>
      <c r="E82" s="55" t="s">
        <v>627</v>
      </c>
      <c r="F82" s="55" t="s">
        <v>235</v>
      </c>
      <c r="G82" s="69" t="s">
        <v>750</v>
      </c>
      <c r="H82" s="127">
        <v>78000</v>
      </c>
      <c r="I82" s="127">
        <f>H82-L82</f>
        <v>78000</v>
      </c>
      <c r="J82" s="127"/>
      <c r="K82" s="127"/>
      <c r="L82" s="127"/>
      <c r="M82" s="127"/>
      <c r="N82" s="127"/>
      <c r="O82" s="127"/>
      <c r="P82" s="127">
        <f>M82-S82</f>
        <v>0</v>
      </c>
      <c r="Q82" s="127"/>
      <c r="R82" s="127"/>
      <c r="S82" s="127"/>
      <c r="T82" s="125">
        <f t="shared" ref="T82:T110" si="21">H82+M82</f>
        <v>78000</v>
      </c>
    </row>
    <row r="83" spans="1:22" s="78" customFormat="1" ht="24.75" hidden="1" customHeight="1" x14ac:dyDescent="0.25">
      <c r="A83" s="66"/>
      <c r="B83" s="43"/>
      <c r="C83" s="54" t="s">
        <v>215</v>
      </c>
      <c r="D83" s="54"/>
      <c r="E83" s="54"/>
      <c r="F83" s="54"/>
      <c r="G83" s="44"/>
      <c r="H83" s="126">
        <f>H84</f>
        <v>0</v>
      </c>
      <c r="I83" s="127">
        <f>H83-L83</f>
        <v>0</v>
      </c>
      <c r="J83" s="126">
        <f t="shared" ref="J83:S84" si="22">J84</f>
        <v>0</v>
      </c>
      <c r="K83" s="126">
        <f t="shared" si="22"/>
        <v>0</v>
      </c>
      <c r="L83" s="126">
        <f t="shared" si="22"/>
        <v>0</v>
      </c>
      <c r="M83" s="126">
        <f t="shared" si="22"/>
        <v>0</v>
      </c>
      <c r="N83" s="126"/>
      <c r="O83" s="126"/>
      <c r="P83" s="126">
        <f t="shared" si="22"/>
        <v>0</v>
      </c>
      <c r="Q83" s="126">
        <f t="shared" si="22"/>
        <v>0</v>
      </c>
      <c r="R83" s="126">
        <f t="shared" si="22"/>
        <v>0</v>
      </c>
      <c r="S83" s="126">
        <f t="shared" si="22"/>
        <v>0</v>
      </c>
      <c r="T83" s="124">
        <f t="shared" si="21"/>
        <v>0</v>
      </c>
    </row>
    <row r="84" spans="1:22" s="62" customFormat="1" ht="13.8" hidden="1" x14ac:dyDescent="0.25">
      <c r="A84" s="51"/>
      <c r="B84" s="46"/>
      <c r="C84" s="55" t="s">
        <v>174</v>
      </c>
      <c r="D84" s="55"/>
      <c r="E84" s="55"/>
      <c r="F84" s="55"/>
      <c r="G84" s="69"/>
      <c r="H84" s="127"/>
      <c r="I84" s="127">
        <f>H84-L84</f>
        <v>0</v>
      </c>
      <c r="J84" s="127">
        <f t="shared" si="22"/>
        <v>0</v>
      </c>
      <c r="K84" s="127">
        <f t="shared" si="22"/>
        <v>0</v>
      </c>
      <c r="L84" s="127">
        <f t="shared" si="22"/>
        <v>0</v>
      </c>
      <c r="M84" s="127">
        <f t="shared" si="22"/>
        <v>0</v>
      </c>
      <c r="N84" s="127"/>
      <c r="O84" s="127"/>
      <c r="P84" s="127">
        <f t="shared" si="22"/>
        <v>0</v>
      </c>
      <c r="Q84" s="127">
        <f t="shared" si="22"/>
        <v>0</v>
      </c>
      <c r="R84" s="127">
        <f t="shared" si="22"/>
        <v>0</v>
      </c>
      <c r="S84" s="127">
        <f t="shared" si="22"/>
        <v>0</v>
      </c>
      <c r="T84" s="124">
        <f t="shared" si="21"/>
        <v>0</v>
      </c>
    </row>
    <row r="85" spans="1:22" s="62" customFormat="1" ht="81.75" hidden="1" customHeight="1" x14ac:dyDescent="0.25">
      <c r="A85" s="51"/>
      <c r="B85" s="46"/>
      <c r="C85" s="55" t="s">
        <v>174</v>
      </c>
      <c r="D85" s="55" t="s">
        <v>414</v>
      </c>
      <c r="E85" s="55" t="s">
        <v>537</v>
      </c>
      <c r="F85" s="55" t="s">
        <v>228</v>
      </c>
      <c r="G85" s="69" t="s">
        <v>384</v>
      </c>
      <c r="H85" s="127"/>
      <c r="I85" s="127"/>
      <c r="J85" s="127"/>
      <c r="K85" s="127"/>
      <c r="L85" s="127"/>
      <c r="M85" s="127"/>
      <c r="N85" s="127"/>
      <c r="O85" s="127"/>
      <c r="P85" s="127"/>
      <c r="Q85" s="127"/>
      <c r="R85" s="127"/>
      <c r="S85" s="127"/>
      <c r="T85" s="124">
        <f t="shared" si="21"/>
        <v>0</v>
      </c>
    </row>
    <row r="86" spans="1:22" s="78" customFormat="1" ht="20.25" customHeight="1" x14ac:dyDescent="0.25">
      <c r="A86" s="66"/>
      <c r="B86" s="43"/>
      <c r="C86" s="54"/>
      <c r="D86" s="54" t="s">
        <v>391</v>
      </c>
      <c r="E86" s="54" t="s">
        <v>395</v>
      </c>
      <c r="F86" s="54" t="s">
        <v>393</v>
      </c>
      <c r="G86" s="44" t="s">
        <v>396</v>
      </c>
      <c r="H86" s="126">
        <f>H87</f>
        <v>25000</v>
      </c>
      <c r="I86" s="126">
        <f>H86-L86</f>
        <v>25000</v>
      </c>
      <c r="J86" s="126"/>
      <c r="K86" s="126"/>
      <c r="L86" s="126"/>
      <c r="M86" s="126">
        <f>M87</f>
        <v>25000</v>
      </c>
      <c r="N86" s="126">
        <f>N87</f>
        <v>25000</v>
      </c>
      <c r="O86" s="126">
        <f>O87</f>
        <v>25000</v>
      </c>
      <c r="P86" s="126"/>
      <c r="Q86" s="126"/>
      <c r="R86" s="126"/>
      <c r="S86" s="126">
        <f>S87</f>
        <v>25000</v>
      </c>
      <c r="T86" s="124">
        <f t="shared" si="21"/>
        <v>50000</v>
      </c>
    </row>
    <row r="87" spans="1:22" s="62" customFormat="1" ht="30" customHeight="1" x14ac:dyDescent="0.25">
      <c r="A87" s="51"/>
      <c r="B87" s="46"/>
      <c r="C87" s="55"/>
      <c r="D87" s="55" t="s">
        <v>391</v>
      </c>
      <c r="E87" s="55" t="s">
        <v>392</v>
      </c>
      <c r="F87" s="55" t="s">
        <v>393</v>
      </c>
      <c r="G87" s="69" t="s">
        <v>397</v>
      </c>
      <c r="H87" s="127">
        <v>25000</v>
      </c>
      <c r="I87" s="127">
        <f>H87-L87</f>
        <v>25000</v>
      </c>
      <c r="J87" s="127"/>
      <c r="K87" s="127"/>
      <c r="L87" s="127"/>
      <c r="M87" s="127">
        <v>25000</v>
      </c>
      <c r="N87" s="127">
        <v>25000</v>
      </c>
      <c r="O87" s="127">
        <v>25000</v>
      </c>
      <c r="P87" s="127"/>
      <c r="Q87" s="127"/>
      <c r="R87" s="127"/>
      <c r="S87" s="127">
        <v>25000</v>
      </c>
      <c r="T87" s="125">
        <f t="shared" si="21"/>
        <v>50000</v>
      </c>
    </row>
    <row r="88" spans="1:22" s="78" customFormat="1" ht="57.75" customHeight="1" x14ac:dyDescent="0.25">
      <c r="A88" s="66"/>
      <c r="B88" s="73">
        <v>1000000</v>
      </c>
      <c r="C88" s="73"/>
      <c r="D88" s="67" t="s">
        <v>628</v>
      </c>
      <c r="E88" s="73"/>
      <c r="F88" s="67"/>
      <c r="G88" s="74" t="s">
        <v>723</v>
      </c>
      <c r="H88" s="123">
        <f>H89</f>
        <v>49693170.530000001</v>
      </c>
      <c r="I88" s="123">
        <f t="shared" ref="I88:I98" si="23">H88-L88</f>
        <v>49693170.530000001</v>
      </c>
      <c r="J88" s="123">
        <f>J90+J108</f>
        <v>34839687</v>
      </c>
      <c r="K88" s="123">
        <f>K90+K108</f>
        <v>3068901</v>
      </c>
      <c r="L88" s="123">
        <f>L90+L108</f>
        <v>0</v>
      </c>
      <c r="M88" s="123">
        <f>M89</f>
        <v>4769453</v>
      </c>
      <c r="N88" s="123">
        <f>N90+N108+N112+N113</f>
        <v>2576953</v>
      </c>
      <c r="O88" s="123">
        <f>O90+O108+O112+O113</f>
        <v>2565910</v>
      </c>
      <c r="P88" s="123">
        <f>P90+P108</f>
        <v>1682500</v>
      </c>
      <c r="Q88" s="123">
        <f>Q90+Q108</f>
        <v>0</v>
      </c>
      <c r="R88" s="123">
        <f>R90+R108</f>
        <v>0</v>
      </c>
      <c r="S88" s="123">
        <f>S90+S108+S112+S113</f>
        <v>3086953</v>
      </c>
      <c r="T88" s="123">
        <f t="shared" si="21"/>
        <v>54462623.530000001</v>
      </c>
    </row>
    <row r="89" spans="1:22" s="78" customFormat="1" ht="54" customHeight="1" x14ac:dyDescent="0.25">
      <c r="A89" s="66"/>
      <c r="B89" s="73"/>
      <c r="C89" s="73"/>
      <c r="D89" s="67" t="s">
        <v>630</v>
      </c>
      <c r="E89" s="73"/>
      <c r="F89" s="67"/>
      <c r="G89" s="278" t="s">
        <v>383</v>
      </c>
      <c r="H89" s="123">
        <f>H90+H104+H106</f>
        <v>49693170.530000001</v>
      </c>
      <c r="I89" s="123">
        <f t="shared" si="23"/>
        <v>49693170.530000001</v>
      </c>
      <c r="J89" s="123">
        <f>J90+J104+J106</f>
        <v>34839687</v>
      </c>
      <c r="K89" s="123">
        <f>K90+K104+K106</f>
        <v>3068901</v>
      </c>
      <c r="L89" s="123">
        <f>L90+L104+L106</f>
        <v>0</v>
      </c>
      <c r="M89" s="123">
        <f>M90+M104+M106+M113</f>
        <v>4769453</v>
      </c>
      <c r="N89" s="123">
        <f>N90+N104+N106+N113</f>
        <v>2576953</v>
      </c>
      <c r="O89" s="123">
        <f>O90+O104+O106+O113</f>
        <v>2565910</v>
      </c>
      <c r="P89" s="123">
        <f>M89-S89</f>
        <v>1682500</v>
      </c>
      <c r="Q89" s="123">
        <f>Q90+Q104+Q106</f>
        <v>0</v>
      </c>
      <c r="R89" s="123">
        <f>R90+R104+R106</f>
        <v>0</v>
      </c>
      <c r="S89" s="123">
        <f>S90+S104+S106+S113</f>
        <v>3086953</v>
      </c>
      <c r="T89" s="123">
        <f t="shared" si="21"/>
        <v>54462623.530000001</v>
      </c>
    </row>
    <row r="90" spans="1:22" s="88" customFormat="1" ht="13.8" x14ac:dyDescent="0.25">
      <c r="A90" s="87"/>
      <c r="B90" s="86"/>
      <c r="C90" s="86">
        <v>70000</v>
      </c>
      <c r="D90" s="82"/>
      <c r="E90" s="82" t="s">
        <v>557</v>
      </c>
      <c r="F90" s="82"/>
      <c r="G90" s="279" t="s">
        <v>218</v>
      </c>
      <c r="H90" s="124">
        <f>H91+H98+H100+H101</f>
        <v>49671220.530000001</v>
      </c>
      <c r="I90" s="124">
        <f t="shared" si="23"/>
        <v>49671220.530000001</v>
      </c>
      <c r="J90" s="124">
        <f>J91+J98+J100+J101</f>
        <v>34839687</v>
      </c>
      <c r="K90" s="124">
        <f t="shared" ref="K90:O90" si="24">K91+K98+K100+K101</f>
        <v>3068901</v>
      </c>
      <c r="L90" s="124">
        <f t="shared" si="24"/>
        <v>0</v>
      </c>
      <c r="M90" s="124">
        <f t="shared" si="24"/>
        <v>2769100</v>
      </c>
      <c r="N90" s="124">
        <f t="shared" si="24"/>
        <v>576600</v>
      </c>
      <c r="O90" s="124">
        <f t="shared" si="24"/>
        <v>576600</v>
      </c>
      <c r="P90" s="124">
        <f>P91+P98+P100+P101+P104+P105+P106+P107</f>
        <v>1682500</v>
      </c>
      <c r="Q90" s="124">
        <f>Q91+Q98+Q100+Q101</f>
        <v>0</v>
      </c>
      <c r="R90" s="124">
        <f>R91+R98+R100+R101</f>
        <v>0</v>
      </c>
      <c r="S90" s="124">
        <f>S91+S98+S100+S101</f>
        <v>1086600</v>
      </c>
      <c r="T90" s="124">
        <f t="shared" si="21"/>
        <v>52440320.530000001</v>
      </c>
    </row>
    <row r="91" spans="1:22" s="62" customFormat="1" ht="55.2" x14ac:dyDescent="0.25">
      <c r="A91" s="51"/>
      <c r="B91" s="43"/>
      <c r="C91" s="55" t="s">
        <v>216</v>
      </c>
      <c r="D91" s="55" t="s">
        <v>629</v>
      </c>
      <c r="E91" s="55" t="s">
        <v>265</v>
      </c>
      <c r="F91" s="55" t="s">
        <v>236</v>
      </c>
      <c r="G91" s="47" t="s">
        <v>773</v>
      </c>
      <c r="H91" s="127">
        <v>45060004.530000001</v>
      </c>
      <c r="I91" s="127">
        <f t="shared" si="23"/>
        <v>45060004.530000001</v>
      </c>
      <c r="J91" s="127">
        <v>31513987</v>
      </c>
      <c r="K91" s="127">
        <v>2889675</v>
      </c>
      <c r="L91" s="126"/>
      <c r="M91" s="127">
        <v>2436600</v>
      </c>
      <c r="N91" s="127">
        <v>576600</v>
      </c>
      <c r="O91" s="127">
        <v>576600</v>
      </c>
      <c r="P91" s="127">
        <f>M91-S91</f>
        <v>1360000</v>
      </c>
      <c r="Q91" s="127"/>
      <c r="R91" s="127"/>
      <c r="S91" s="127">
        <v>1076600</v>
      </c>
      <c r="T91" s="124">
        <f t="shared" si="21"/>
        <v>47496604.530000001</v>
      </c>
    </row>
    <row r="92" spans="1:22" s="160" customFormat="1" ht="19.5" customHeight="1" x14ac:dyDescent="0.25">
      <c r="A92" s="154"/>
      <c r="B92" s="155"/>
      <c r="C92" s="156" t="s">
        <v>216</v>
      </c>
      <c r="D92" s="55" t="s">
        <v>629</v>
      </c>
      <c r="E92" s="156" t="s">
        <v>265</v>
      </c>
      <c r="F92" s="156" t="s">
        <v>236</v>
      </c>
      <c r="G92" s="69" t="s">
        <v>405</v>
      </c>
      <c r="H92" s="157">
        <v>28306500</v>
      </c>
      <c r="I92" s="161">
        <f t="shared" si="23"/>
        <v>28306500</v>
      </c>
      <c r="J92" s="157"/>
      <c r="K92" s="157"/>
      <c r="L92" s="158"/>
      <c r="M92" s="161"/>
      <c r="N92" s="161"/>
      <c r="O92" s="161"/>
      <c r="P92" s="127">
        <f>M92-S92</f>
        <v>0</v>
      </c>
      <c r="Q92" s="161"/>
      <c r="R92" s="161"/>
      <c r="S92" s="161"/>
      <c r="T92" s="162">
        <f t="shared" si="21"/>
        <v>28306500</v>
      </c>
    </row>
    <row r="93" spans="1:22" s="160" customFormat="1" ht="25.5" customHeight="1" x14ac:dyDescent="0.25">
      <c r="A93" s="154"/>
      <c r="B93" s="155"/>
      <c r="C93" s="156"/>
      <c r="D93" s="55" t="s">
        <v>629</v>
      </c>
      <c r="E93" s="156" t="s">
        <v>265</v>
      </c>
      <c r="F93" s="156" t="s">
        <v>236</v>
      </c>
      <c r="G93" s="69" t="s">
        <v>768</v>
      </c>
      <c r="H93" s="157">
        <v>242968</v>
      </c>
      <c r="I93" s="161">
        <f t="shared" si="23"/>
        <v>242968</v>
      </c>
      <c r="J93" s="157"/>
      <c r="K93" s="157"/>
      <c r="L93" s="158"/>
      <c r="M93" s="161"/>
      <c r="N93" s="161"/>
      <c r="O93" s="161"/>
      <c r="P93" s="127"/>
      <c r="Q93" s="161"/>
      <c r="R93" s="161"/>
      <c r="T93" s="162">
        <f t="shared" si="21"/>
        <v>242968</v>
      </c>
    </row>
    <row r="94" spans="1:22" s="617" customFormat="1" ht="19.5" customHeight="1" x14ac:dyDescent="0.25">
      <c r="A94" s="613"/>
      <c r="B94" s="614"/>
      <c r="C94" s="615"/>
      <c r="D94" s="210" t="s">
        <v>629</v>
      </c>
      <c r="E94" s="615" t="s">
        <v>265</v>
      </c>
      <c r="F94" s="615" t="s">
        <v>236</v>
      </c>
      <c r="G94" s="200" t="s">
        <v>143</v>
      </c>
      <c r="H94" s="616">
        <v>943100</v>
      </c>
      <c r="I94" s="162">
        <f t="shared" si="23"/>
        <v>943100</v>
      </c>
      <c r="J94" s="616"/>
      <c r="K94" s="616"/>
      <c r="L94" s="159"/>
      <c r="M94" s="162"/>
      <c r="N94" s="162"/>
      <c r="O94" s="162"/>
      <c r="P94" s="125"/>
      <c r="Q94" s="162"/>
      <c r="R94" s="162"/>
      <c r="S94" s="162"/>
      <c r="T94" s="162">
        <f t="shared" si="21"/>
        <v>943100</v>
      </c>
    </row>
    <row r="95" spans="1:22" s="617" customFormat="1" ht="57" customHeight="1" x14ac:dyDescent="0.25">
      <c r="A95" s="613"/>
      <c r="B95" s="614"/>
      <c r="C95" s="615"/>
      <c r="D95" s="210" t="s">
        <v>629</v>
      </c>
      <c r="E95" s="615" t="s">
        <v>265</v>
      </c>
      <c r="F95" s="615" t="s">
        <v>236</v>
      </c>
      <c r="G95" s="200" t="s">
        <v>287</v>
      </c>
      <c r="H95" s="616">
        <v>45000</v>
      </c>
      <c r="I95" s="162">
        <f t="shared" si="23"/>
        <v>45000</v>
      </c>
      <c r="J95" s="616"/>
      <c r="K95" s="616"/>
      <c r="L95" s="159"/>
      <c r="M95" s="162">
        <v>18600</v>
      </c>
      <c r="N95" s="162">
        <v>18600</v>
      </c>
      <c r="O95" s="162">
        <v>18600</v>
      </c>
      <c r="P95" s="125"/>
      <c r="Q95" s="162"/>
      <c r="R95" s="162"/>
      <c r="S95" s="162">
        <v>18600</v>
      </c>
      <c r="T95" s="162">
        <f t="shared" si="21"/>
        <v>63600</v>
      </c>
      <c r="V95" s="618"/>
    </row>
    <row r="96" spans="1:22" s="160" customFormat="1" ht="57" customHeight="1" x14ac:dyDescent="0.25">
      <c r="A96" s="154"/>
      <c r="B96" s="155"/>
      <c r="C96" s="156"/>
      <c r="D96" s="55" t="s">
        <v>629</v>
      </c>
      <c r="E96" s="156" t="s">
        <v>265</v>
      </c>
      <c r="F96" s="156" t="s">
        <v>236</v>
      </c>
      <c r="G96" s="69" t="s">
        <v>766</v>
      </c>
      <c r="H96" s="157">
        <v>19926.02</v>
      </c>
      <c r="I96" s="161">
        <f t="shared" si="23"/>
        <v>19926.02</v>
      </c>
      <c r="J96" s="157"/>
      <c r="K96" s="157"/>
      <c r="L96" s="158"/>
      <c r="M96" s="161"/>
      <c r="N96" s="161"/>
      <c r="O96" s="161"/>
      <c r="P96" s="127"/>
      <c r="Q96" s="161"/>
      <c r="R96" s="161"/>
      <c r="S96" s="161"/>
      <c r="T96" s="162">
        <f t="shared" si="21"/>
        <v>19926.02</v>
      </c>
    </row>
    <row r="97" spans="1:20" s="625" customFormat="1" ht="134.25" customHeight="1" x14ac:dyDescent="0.25">
      <c r="A97" s="623"/>
      <c r="B97" s="614"/>
      <c r="C97" s="615"/>
      <c r="D97" s="615" t="s">
        <v>629</v>
      </c>
      <c r="E97" s="615" t="s">
        <v>265</v>
      </c>
      <c r="F97" s="615" t="s">
        <v>236</v>
      </c>
      <c r="G97" s="624" t="s">
        <v>154</v>
      </c>
      <c r="H97" s="616">
        <v>315897</v>
      </c>
      <c r="I97" s="616">
        <f t="shared" si="23"/>
        <v>315897</v>
      </c>
      <c r="J97" s="616"/>
      <c r="K97" s="616"/>
      <c r="L97" s="159"/>
      <c r="M97" s="162">
        <v>180000</v>
      </c>
      <c r="N97" s="162">
        <v>180000</v>
      </c>
      <c r="O97" s="162">
        <v>180000</v>
      </c>
      <c r="P97" s="162"/>
      <c r="Q97" s="162"/>
      <c r="R97" s="162"/>
      <c r="S97" s="162">
        <v>180000</v>
      </c>
      <c r="T97" s="162">
        <f t="shared" si="21"/>
        <v>495897</v>
      </c>
    </row>
    <row r="98" spans="1:20" s="62" customFormat="1" ht="54.75" customHeight="1" x14ac:dyDescent="0.25">
      <c r="A98" s="51"/>
      <c r="B98" s="43"/>
      <c r="C98" s="55" t="s">
        <v>219</v>
      </c>
      <c r="D98" s="55" t="s">
        <v>631</v>
      </c>
      <c r="E98" s="55" t="s">
        <v>232</v>
      </c>
      <c r="F98" s="55" t="s">
        <v>237</v>
      </c>
      <c r="G98" s="47" t="s">
        <v>559</v>
      </c>
      <c r="H98" s="127">
        <v>1394399</v>
      </c>
      <c r="I98" s="161">
        <f t="shared" si="23"/>
        <v>1394399</v>
      </c>
      <c r="J98" s="127">
        <v>957200</v>
      </c>
      <c r="K98" s="127">
        <v>13908</v>
      </c>
      <c r="L98" s="126"/>
      <c r="M98" s="127">
        <v>327500</v>
      </c>
      <c r="N98" s="127"/>
      <c r="O98" s="127"/>
      <c r="P98" s="127">
        <f>M98-S98</f>
        <v>317500</v>
      </c>
      <c r="Q98" s="127"/>
      <c r="R98" s="127"/>
      <c r="S98" s="127">
        <v>10000</v>
      </c>
      <c r="T98" s="125">
        <f t="shared" si="21"/>
        <v>1721899</v>
      </c>
    </row>
    <row r="99" spans="1:20" s="62" customFormat="1" ht="27.6" hidden="1" x14ac:dyDescent="0.25">
      <c r="A99" s="51"/>
      <c r="B99" s="43"/>
      <c r="C99" s="55" t="s">
        <v>425</v>
      </c>
      <c r="D99" s="55" t="s">
        <v>561</v>
      </c>
      <c r="E99" s="55" t="s">
        <v>560</v>
      </c>
      <c r="F99" s="55" t="s">
        <v>427</v>
      </c>
      <c r="G99" s="47" t="s">
        <v>562</v>
      </c>
      <c r="H99" s="127"/>
      <c r="I99" s="127"/>
      <c r="J99" s="127"/>
      <c r="K99" s="127"/>
      <c r="L99" s="126"/>
      <c r="M99" s="127"/>
      <c r="N99" s="127"/>
      <c r="O99" s="127"/>
      <c r="P99" s="127"/>
      <c r="Q99" s="127"/>
      <c r="R99" s="127"/>
      <c r="S99" s="127"/>
      <c r="T99" s="124">
        <f t="shared" si="21"/>
        <v>0</v>
      </c>
    </row>
    <row r="100" spans="1:20" s="62" customFormat="1" ht="27.6" hidden="1" x14ac:dyDescent="0.25">
      <c r="A100" s="51"/>
      <c r="B100" s="43"/>
      <c r="C100" s="55" t="s">
        <v>220</v>
      </c>
      <c r="D100" s="55" t="s">
        <v>632</v>
      </c>
      <c r="E100" s="55" t="s">
        <v>633</v>
      </c>
      <c r="F100" s="55" t="s">
        <v>238</v>
      </c>
      <c r="G100" s="47" t="s">
        <v>634</v>
      </c>
      <c r="H100" s="127"/>
      <c r="I100" s="127">
        <f t="shared" ref="I100:I107" si="25">H100-L100</f>
        <v>0</v>
      </c>
      <c r="J100" s="127"/>
      <c r="K100" s="127"/>
      <c r="L100" s="126"/>
      <c r="M100" s="189"/>
      <c r="N100" s="189"/>
      <c r="O100" s="189"/>
      <c r="P100" s="189">
        <f>M100-S100</f>
        <v>0</v>
      </c>
      <c r="Q100" s="126"/>
      <c r="R100" s="126"/>
      <c r="S100" s="126"/>
      <c r="T100" s="124">
        <f t="shared" si="21"/>
        <v>0</v>
      </c>
    </row>
    <row r="101" spans="1:20" s="62" customFormat="1" ht="13.8" x14ac:dyDescent="0.25">
      <c r="A101" s="51"/>
      <c r="B101" s="43"/>
      <c r="C101" s="55" t="s">
        <v>221</v>
      </c>
      <c r="D101" s="55" t="s">
        <v>635</v>
      </c>
      <c r="E101" s="55" t="s">
        <v>560</v>
      </c>
      <c r="F101" s="55" t="s">
        <v>238</v>
      </c>
      <c r="G101" s="47" t="s">
        <v>636</v>
      </c>
      <c r="H101" s="127">
        <f>H102+H103</f>
        <v>3216817</v>
      </c>
      <c r="I101" s="127">
        <f t="shared" si="25"/>
        <v>3216817</v>
      </c>
      <c r="J101" s="127">
        <f>J102+J103</f>
        <v>2368500</v>
      </c>
      <c r="K101" s="127">
        <f>K102+K103</f>
        <v>165318</v>
      </c>
      <c r="L101" s="127">
        <f>L102</f>
        <v>0</v>
      </c>
      <c r="M101" s="127">
        <f>M102</f>
        <v>5000</v>
      </c>
      <c r="N101" s="127">
        <f>N102</f>
        <v>0</v>
      </c>
      <c r="O101" s="127"/>
      <c r="P101" s="127">
        <f>M101-S101</f>
        <v>5000</v>
      </c>
      <c r="Q101" s="127">
        <f>Q102</f>
        <v>0</v>
      </c>
      <c r="R101" s="127">
        <f>R102</f>
        <v>0</v>
      </c>
      <c r="S101" s="127">
        <f>S102</f>
        <v>0</v>
      </c>
      <c r="T101" s="124">
        <f t="shared" si="21"/>
        <v>3221817</v>
      </c>
    </row>
    <row r="102" spans="1:20" s="62" customFormat="1" ht="27.6" x14ac:dyDescent="0.25">
      <c r="A102" s="51"/>
      <c r="B102" s="43"/>
      <c r="C102" s="55"/>
      <c r="D102" s="55" t="s">
        <v>752</v>
      </c>
      <c r="E102" s="55" t="s">
        <v>753</v>
      </c>
      <c r="F102" s="55" t="s">
        <v>238</v>
      </c>
      <c r="G102" s="47" t="s">
        <v>775</v>
      </c>
      <c r="H102" s="127">
        <v>3207767</v>
      </c>
      <c r="I102" s="127">
        <f t="shared" si="25"/>
        <v>3207767</v>
      </c>
      <c r="J102" s="127">
        <v>2368500</v>
      </c>
      <c r="K102" s="127">
        <v>165318</v>
      </c>
      <c r="L102" s="126"/>
      <c r="M102" s="127">
        <v>5000</v>
      </c>
      <c r="N102" s="127"/>
      <c r="O102" s="127"/>
      <c r="P102" s="127">
        <f>M102-S102</f>
        <v>5000</v>
      </c>
      <c r="Q102" s="126"/>
      <c r="R102" s="126"/>
      <c r="S102" s="126"/>
      <c r="T102" s="124">
        <f t="shared" si="21"/>
        <v>3212767</v>
      </c>
    </row>
    <row r="103" spans="1:20" s="62" customFormat="1" ht="27.6" x14ac:dyDescent="0.25">
      <c r="A103" s="51"/>
      <c r="B103" s="43"/>
      <c r="C103" s="55"/>
      <c r="D103" s="55" t="s">
        <v>147</v>
      </c>
      <c r="E103" s="55" t="s">
        <v>148</v>
      </c>
      <c r="F103" s="55" t="s">
        <v>238</v>
      </c>
      <c r="G103" s="47" t="s">
        <v>149</v>
      </c>
      <c r="H103" s="127">
        <v>9050</v>
      </c>
      <c r="I103" s="127">
        <f t="shared" si="25"/>
        <v>9050</v>
      </c>
      <c r="J103" s="127"/>
      <c r="K103" s="127"/>
      <c r="L103" s="126"/>
      <c r="M103" s="126"/>
      <c r="N103" s="126"/>
      <c r="O103" s="126"/>
      <c r="P103" s="126"/>
      <c r="Q103" s="126"/>
      <c r="R103" s="126"/>
      <c r="S103" s="126"/>
      <c r="T103" s="124">
        <f t="shared" si="21"/>
        <v>9050</v>
      </c>
    </row>
    <row r="104" spans="1:20" s="62" customFormat="1" ht="86.25" customHeight="1" x14ac:dyDescent="0.25">
      <c r="A104" s="51"/>
      <c r="B104" s="43"/>
      <c r="C104" s="55" t="s">
        <v>222</v>
      </c>
      <c r="D104" s="55" t="s">
        <v>637</v>
      </c>
      <c r="E104" s="55" t="s">
        <v>638</v>
      </c>
      <c r="F104" s="55" t="s">
        <v>233</v>
      </c>
      <c r="G104" s="69" t="s">
        <v>155</v>
      </c>
      <c r="H104" s="127">
        <v>21950</v>
      </c>
      <c r="I104" s="127">
        <f t="shared" si="25"/>
        <v>21950</v>
      </c>
      <c r="J104" s="127"/>
      <c r="K104" s="127"/>
      <c r="L104" s="126"/>
      <c r="M104" s="126"/>
      <c r="N104" s="126"/>
      <c r="O104" s="126"/>
      <c r="P104" s="126">
        <f>M104-S104</f>
        <v>0</v>
      </c>
      <c r="Q104" s="126"/>
      <c r="R104" s="126"/>
      <c r="S104" s="126"/>
      <c r="T104" s="124">
        <f t="shared" si="21"/>
        <v>21950</v>
      </c>
    </row>
    <row r="105" spans="1:20" s="62" customFormat="1" ht="13.8" hidden="1" x14ac:dyDescent="0.25">
      <c r="A105" s="51"/>
      <c r="B105" s="43"/>
      <c r="C105" s="55" t="s">
        <v>223</v>
      </c>
      <c r="D105" s="55" t="s">
        <v>223</v>
      </c>
      <c r="E105" s="55"/>
      <c r="F105" s="55" t="s">
        <v>238</v>
      </c>
      <c r="G105" s="47" t="s">
        <v>224</v>
      </c>
      <c r="H105" s="127"/>
      <c r="I105" s="127">
        <f t="shared" si="25"/>
        <v>0</v>
      </c>
      <c r="J105" s="127"/>
      <c r="K105" s="127"/>
      <c r="L105" s="126"/>
      <c r="M105" s="126"/>
      <c r="N105" s="126"/>
      <c r="O105" s="126"/>
      <c r="P105" s="126">
        <f>M105-S105</f>
        <v>0</v>
      </c>
      <c r="Q105" s="126"/>
      <c r="R105" s="126"/>
      <c r="S105" s="126"/>
      <c r="T105" s="124">
        <f t="shared" si="21"/>
        <v>0</v>
      </c>
    </row>
    <row r="106" spans="1:20" s="62" customFormat="1" ht="211.5" hidden="1" customHeight="1" x14ac:dyDescent="0.25">
      <c r="A106" s="51"/>
      <c r="B106" s="43"/>
      <c r="C106" s="55" t="s">
        <v>225</v>
      </c>
      <c r="D106" s="55" t="s">
        <v>776</v>
      </c>
      <c r="E106" s="55" t="s">
        <v>580</v>
      </c>
      <c r="F106" s="55" t="s">
        <v>233</v>
      </c>
      <c r="G106" s="273" t="s">
        <v>816</v>
      </c>
      <c r="H106" s="127"/>
      <c r="I106" s="127">
        <f t="shared" si="25"/>
        <v>0</v>
      </c>
      <c r="J106" s="127"/>
      <c r="K106" s="127"/>
      <c r="L106" s="126"/>
      <c r="M106" s="126"/>
      <c r="N106" s="126"/>
      <c r="O106" s="126"/>
      <c r="P106" s="126">
        <f>M106-S106</f>
        <v>0</v>
      </c>
      <c r="Q106" s="126"/>
      <c r="R106" s="126"/>
      <c r="S106" s="126"/>
      <c r="T106" s="124">
        <f t="shared" si="21"/>
        <v>0</v>
      </c>
    </row>
    <row r="107" spans="1:20" ht="13.8" hidden="1" x14ac:dyDescent="0.25">
      <c r="B107" s="43"/>
      <c r="C107" s="43"/>
      <c r="D107" s="55" t="s">
        <v>217</v>
      </c>
      <c r="E107" s="55"/>
      <c r="F107" s="55"/>
      <c r="G107" s="69"/>
      <c r="H107" s="127"/>
      <c r="I107" s="126">
        <f t="shared" si="25"/>
        <v>0</v>
      </c>
      <c r="J107" s="127"/>
      <c r="K107" s="127"/>
      <c r="L107" s="127"/>
      <c r="M107" s="127"/>
      <c r="N107" s="127"/>
      <c r="O107" s="127"/>
      <c r="P107" s="126">
        <f>M107-S107</f>
        <v>0</v>
      </c>
      <c r="Q107" s="127"/>
      <c r="R107" s="127"/>
      <c r="S107" s="127"/>
      <c r="T107" s="124">
        <f t="shared" si="21"/>
        <v>0</v>
      </c>
    </row>
    <row r="108" spans="1:20" s="78" customFormat="1" ht="25.5" hidden="1" customHeight="1" x14ac:dyDescent="0.25">
      <c r="A108" s="66"/>
      <c r="B108" s="43"/>
      <c r="C108" s="43"/>
      <c r="D108" s="54"/>
      <c r="E108" s="54"/>
      <c r="F108" s="54"/>
      <c r="G108" s="44"/>
      <c r="H108" s="126"/>
      <c r="I108" s="126">
        <f t="shared" ref="I108:S108" si="26">I109+I110</f>
        <v>0</v>
      </c>
      <c r="J108" s="126">
        <f t="shared" si="26"/>
        <v>0</v>
      </c>
      <c r="K108" s="126">
        <f t="shared" si="26"/>
        <v>0</v>
      </c>
      <c r="L108" s="126">
        <f t="shared" si="26"/>
        <v>0</v>
      </c>
      <c r="M108" s="126">
        <f t="shared" si="26"/>
        <v>0</v>
      </c>
      <c r="N108" s="126"/>
      <c r="O108" s="126"/>
      <c r="P108" s="126">
        <f t="shared" si="26"/>
        <v>0</v>
      </c>
      <c r="Q108" s="126">
        <f t="shared" si="26"/>
        <v>0</v>
      </c>
      <c r="R108" s="126">
        <f t="shared" si="26"/>
        <v>0</v>
      </c>
      <c r="S108" s="126">
        <f t="shared" si="26"/>
        <v>0</v>
      </c>
      <c r="T108" s="124">
        <f t="shared" si="21"/>
        <v>0</v>
      </c>
    </row>
    <row r="109" spans="1:20" ht="15" hidden="1" customHeight="1" x14ac:dyDescent="0.25">
      <c r="B109" s="43"/>
      <c r="C109" s="43"/>
      <c r="D109" s="55"/>
      <c r="E109" s="55"/>
      <c r="F109" s="55"/>
      <c r="G109" s="69"/>
      <c r="H109" s="127"/>
      <c r="I109" s="127">
        <f>H109-L109</f>
        <v>0</v>
      </c>
      <c r="J109" s="127"/>
      <c r="K109" s="127"/>
      <c r="L109" s="127"/>
      <c r="M109" s="127">
        <f>-S109</f>
        <v>0</v>
      </c>
      <c r="N109" s="127"/>
      <c r="O109" s="127"/>
      <c r="P109" s="127">
        <f>M109-S109</f>
        <v>0</v>
      </c>
      <c r="Q109" s="127"/>
      <c r="R109" s="127"/>
      <c r="S109" s="127"/>
      <c r="T109" s="124">
        <f t="shared" si="21"/>
        <v>0</v>
      </c>
    </row>
    <row r="110" spans="1:20" ht="21.75" hidden="1" customHeight="1" x14ac:dyDescent="0.25">
      <c r="B110" s="43"/>
      <c r="C110" s="43"/>
      <c r="D110" s="55"/>
      <c r="E110" s="55"/>
      <c r="F110" s="55"/>
      <c r="G110" s="69"/>
      <c r="H110" s="127"/>
      <c r="I110" s="127">
        <f>H110-L110</f>
        <v>0</v>
      </c>
      <c r="J110" s="127"/>
      <c r="K110" s="127"/>
      <c r="L110" s="127"/>
      <c r="M110" s="127"/>
      <c r="N110" s="127"/>
      <c r="O110" s="127"/>
      <c r="P110" s="127">
        <f>M110-S110</f>
        <v>0</v>
      </c>
      <c r="Q110" s="127"/>
      <c r="R110" s="127"/>
      <c r="S110" s="127"/>
      <c r="T110" s="124">
        <f t="shared" si="21"/>
        <v>0</v>
      </c>
    </row>
    <row r="111" spans="1:20" ht="37.5" hidden="1" customHeight="1" x14ac:dyDescent="0.25">
      <c r="B111" s="43"/>
      <c r="C111" s="55" t="s">
        <v>226</v>
      </c>
      <c r="D111" s="55"/>
      <c r="E111" s="55"/>
      <c r="F111" s="55"/>
      <c r="G111" s="69"/>
      <c r="I111" s="127">
        <f>H111-L111</f>
        <v>0</v>
      </c>
      <c r="J111" s="127"/>
      <c r="K111" s="127"/>
      <c r="L111" s="127"/>
      <c r="M111" s="127"/>
      <c r="N111" s="127"/>
      <c r="O111" s="127"/>
      <c r="P111" s="127"/>
      <c r="Q111" s="127"/>
      <c r="R111" s="127"/>
      <c r="S111" s="127"/>
      <c r="T111" s="124" t="e">
        <f>G104+M111</f>
        <v>#VALUE!</v>
      </c>
    </row>
    <row r="112" spans="1:20" ht="13.5" hidden="1" customHeight="1" x14ac:dyDescent="0.25">
      <c r="B112" s="43"/>
      <c r="C112" s="55" t="s">
        <v>145</v>
      </c>
      <c r="D112" s="55" t="s">
        <v>53</v>
      </c>
      <c r="E112" s="55" t="s">
        <v>52</v>
      </c>
      <c r="F112" s="55" t="s">
        <v>146</v>
      </c>
      <c r="G112" s="69" t="s">
        <v>54</v>
      </c>
      <c r="H112" s="127"/>
      <c r="I112" s="127"/>
      <c r="J112" s="127"/>
      <c r="K112" s="127"/>
      <c r="L112" s="127"/>
      <c r="M112" s="127"/>
      <c r="N112" s="127"/>
      <c r="O112" s="127"/>
      <c r="P112" s="127">
        <f>M112-S112</f>
        <v>0</v>
      </c>
      <c r="Q112" s="127"/>
      <c r="R112" s="127"/>
      <c r="S112" s="127"/>
      <c r="T112" s="124">
        <f t="shared" ref="T112:T133" si="27">H112+M112</f>
        <v>0</v>
      </c>
    </row>
    <row r="113" spans="1:20" ht="27" customHeight="1" x14ac:dyDescent="0.25">
      <c r="B113" s="43"/>
      <c r="C113" s="55"/>
      <c r="D113" s="55" t="s">
        <v>769</v>
      </c>
      <c r="E113" s="55" t="s">
        <v>770</v>
      </c>
      <c r="F113" s="55" t="s">
        <v>771</v>
      </c>
      <c r="G113" s="69" t="s">
        <v>772</v>
      </c>
      <c r="H113" s="127"/>
      <c r="I113" s="127"/>
      <c r="J113" s="127"/>
      <c r="K113" s="127"/>
      <c r="M113" s="127">
        <v>2000353</v>
      </c>
      <c r="N113" s="127">
        <v>2000353</v>
      </c>
      <c r="O113" s="127">
        <v>1989310</v>
      </c>
      <c r="P113" s="127"/>
      <c r="Q113" s="127"/>
      <c r="R113" s="127"/>
      <c r="S113" s="127">
        <v>2000353</v>
      </c>
      <c r="T113" s="124">
        <f t="shared" si="27"/>
        <v>2000353</v>
      </c>
    </row>
    <row r="114" spans="1:20" ht="26.25" customHeight="1" x14ac:dyDescent="0.25">
      <c r="B114" s="43"/>
      <c r="C114" s="55"/>
      <c r="D114" s="55" t="s">
        <v>769</v>
      </c>
      <c r="E114" s="55" t="s">
        <v>770</v>
      </c>
      <c r="F114" s="55" t="s">
        <v>771</v>
      </c>
      <c r="G114" s="69" t="s">
        <v>768</v>
      </c>
      <c r="H114" s="127"/>
      <c r="I114" s="127"/>
      <c r="J114" s="127"/>
      <c r="K114" s="127"/>
      <c r="L114" s="127"/>
      <c r="M114" s="161">
        <v>1829075.74</v>
      </c>
      <c r="N114" s="161">
        <v>1829075.74</v>
      </c>
      <c r="O114" s="161">
        <v>1818033.1</v>
      </c>
      <c r="P114" s="127"/>
      <c r="Q114" s="127"/>
      <c r="R114" s="127"/>
      <c r="S114" s="161">
        <v>1829075.74</v>
      </c>
      <c r="T114" s="124">
        <f t="shared" si="27"/>
        <v>1829075.74</v>
      </c>
    </row>
    <row r="115" spans="1:20" s="78" customFormat="1" ht="41.4" x14ac:dyDescent="0.25">
      <c r="A115" s="66"/>
      <c r="B115" s="73">
        <v>1500000</v>
      </c>
      <c r="C115" s="73"/>
      <c r="D115" s="67" t="s">
        <v>658</v>
      </c>
      <c r="E115" s="73"/>
      <c r="F115" s="67"/>
      <c r="G115" s="68" t="s">
        <v>714</v>
      </c>
      <c r="H115" s="280">
        <f>H116</f>
        <v>583500</v>
      </c>
      <c r="I115" s="123">
        <f>H115-L115</f>
        <v>583500</v>
      </c>
      <c r="J115" s="280">
        <f t="shared" ref="J115:R115" si="28">J123</f>
        <v>0</v>
      </c>
      <c r="K115" s="280">
        <f t="shared" si="28"/>
        <v>0</v>
      </c>
      <c r="L115" s="280">
        <f t="shared" si="28"/>
        <v>0</v>
      </c>
      <c r="M115" s="280">
        <f>M116</f>
        <v>804450</v>
      </c>
      <c r="N115" s="280">
        <v>804450</v>
      </c>
      <c r="O115" s="280">
        <v>804450</v>
      </c>
      <c r="P115" s="280">
        <f t="shared" si="28"/>
        <v>0</v>
      </c>
      <c r="Q115" s="280">
        <f t="shared" si="28"/>
        <v>0</v>
      </c>
      <c r="R115" s="280">
        <f t="shared" si="28"/>
        <v>0</v>
      </c>
      <c r="S115" s="280">
        <v>804450</v>
      </c>
      <c r="T115" s="123">
        <f t="shared" si="27"/>
        <v>1387950</v>
      </c>
    </row>
    <row r="116" spans="1:20" s="78" customFormat="1" ht="59.25" customHeight="1" x14ac:dyDescent="0.25">
      <c r="A116" s="66"/>
      <c r="B116" s="73"/>
      <c r="C116" s="73"/>
      <c r="D116" s="67" t="s">
        <v>659</v>
      </c>
      <c r="E116" s="73"/>
      <c r="F116" s="67"/>
      <c r="G116" s="68" t="s">
        <v>715</v>
      </c>
      <c r="H116" s="280">
        <f>H119+H123</f>
        <v>583500</v>
      </c>
      <c r="I116" s="123">
        <f>H116-L116</f>
        <v>583500</v>
      </c>
      <c r="J116" s="280">
        <f>J115</f>
        <v>0</v>
      </c>
      <c r="K116" s="280">
        <f>K115</f>
        <v>0</v>
      </c>
      <c r="L116" s="280">
        <f>L115</f>
        <v>0</v>
      </c>
      <c r="M116" s="280">
        <f>M173</f>
        <v>804450</v>
      </c>
      <c r="N116" s="280">
        <f>N173</f>
        <v>804450</v>
      </c>
      <c r="O116" s="280">
        <f>O173</f>
        <v>804450</v>
      </c>
      <c r="P116" s="123"/>
      <c r="Q116" s="280">
        <f>Q115</f>
        <v>0</v>
      </c>
      <c r="R116" s="280">
        <f>R115</f>
        <v>0</v>
      </c>
      <c r="S116" s="280">
        <f>S173</f>
        <v>804450</v>
      </c>
      <c r="T116" s="123">
        <f t="shared" si="27"/>
        <v>1387950</v>
      </c>
    </row>
    <row r="117" spans="1:20" s="88" customFormat="1" ht="13.8" hidden="1" x14ac:dyDescent="0.25">
      <c r="A117" s="87"/>
      <c r="B117" s="86"/>
      <c r="C117" s="86"/>
      <c r="D117" s="54"/>
      <c r="E117" s="54"/>
      <c r="F117" s="82"/>
      <c r="G117" s="83"/>
      <c r="H117" s="129">
        <f>H118</f>
        <v>0</v>
      </c>
      <c r="I117" s="129">
        <f t="shared" ref="I117:S117" si="29">I118</f>
        <v>0</v>
      </c>
      <c r="J117" s="129">
        <f t="shared" si="29"/>
        <v>0</v>
      </c>
      <c r="K117" s="129">
        <f t="shared" si="29"/>
        <v>0</v>
      </c>
      <c r="L117" s="129">
        <f t="shared" si="29"/>
        <v>0</v>
      </c>
      <c r="M117" s="129">
        <f t="shared" si="29"/>
        <v>0</v>
      </c>
      <c r="N117" s="129"/>
      <c r="O117" s="129"/>
      <c r="P117" s="129">
        <f t="shared" si="29"/>
        <v>0</v>
      </c>
      <c r="Q117" s="129">
        <f t="shared" si="29"/>
        <v>0</v>
      </c>
      <c r="R117" s="129">
        <f t="shared" si="29"/>
        <v>0</v>
      </c>
      <c r="S117" s="129">
        <f t="shared" si="29"/>
        <v>0</v>
      </c>
      <c r="T117" s="124">
        <f t="shared" si="27"/>
        <v>0</v>
      </c>
    </row>
    <row r="118" spans="1:20" s="62" customFormat="1" ht="13.8" hidden="1" x14ac:dyDescent="0.25">
      <c r="A118" s="51"/>
      <c r="B118" s="46"/>
      <c r="C118" s="46">
        <v>70303</v>
      </c>
      <c r="D118" s="55"/>
      <c r="E118" s="55"/>
      <c r="F118" s="55"/>
      <c r="G118" s="69"/>
      <c r="H118" s="127"/>
      <c r="I118" s="127">
        <f t="shared" ref="I118:I131" si="30">H118-L118</f>
        <v>0</v>
      </c>
      <c r="J118" s="127"/>
      <c r="K118" s="127"/>
      <c r="L118" s="127"/>
      <c r="M118" s="127"/>
      <c r="N118" s="127"/>
      <c r="O118" s="127"/>
      <c r="P118" s="127">
        <f>M118-S118</f>
        <v>0</v>
      </c>
      <c r="Q118" s="127"/>
      <c r="R118" s="127"/>
      <c r="S118" s="127"/>
      <c r="T118" s="125">
        <f t="shared" si="27"/>
        <v>0</v>
      </c>
    </row>
    <row r="119" spans="1:20" s="62" customFormat="1" ht="24" customHeight="1" x14ac:dyDescent="0.25">
      <c r="A119" s="51"/>
      <c r="B119" s="46"/>
      <c r="C119" s="46"/>
      <c r="D119" s="54"/>
      <c r="E119" s="54" t="s">
        <v>541</v>
      </c>
      <c r="F119" s="54"/>
      <c r="G119" s="44" t="s">
        <v>197</v>
      </c>
      <c r="H119" s="127">
        <f>H120</f>
        <v>172500</v>
      </c>
      <c r="I119" s="126">
        <f t="shared" si="30"/>
        <v>172500</v>
      </c>
      <c r="J119" s="127"/>
      <c r="K119" s="127"/>
      <c r="L119" s="127"/>
      <c r="M119" s="127"/>
      <c r="N119" s="127"/>
      <c r="O119" s="127"/>
      <c r="P119" s="127"/>
      <c r="Q119" s="127"/>
      <c r="R119" s="127"/>
      <c r="S119" s="127"/>
      <c r="T119" s="124">
        <f t="shared" si="27"/>
        <v>172500</v>
      </c>
    </row>
    <row r="120" spans="1:20" s="335" customFormat="1" ht="47.25" customHeight="1" x14ac:dyDescent="0.25">
      <c r="A120" s="2"/>
      <c r="B120" s="46"/>
      <c r="C120" s="46"/>
      <c r="D120" s="55" t="s">
        <v>762</v>
      </c>
      <c r="E120" s="55" t="s">
        <v>591</v>
      </c>
      <c r="F120" s="55" t="s">
        <v>231</v>
      </c>
      <c r="G120" s="69" t="s">
        <v>402</v>
      </c>
      <c r="H120" s="127">
        <v>172500</v>
      </c>
      <c r="I120" s="127">
        <f t="shared" si="30"/>
        <v>172500</v>
      </c>
      <c r="J120" s="127"/>
      <c r="K120" s="127"/>
      <c r="L120" s="127"/>
      <c r="M120" s="127"/>
      <c r="N120" s="127"/>
      <c r="O120" s="127"/>
      <c r="P120" s="127"/>
      <c r="Q120" s="127"/>
      <c r="R120" s="127"/>
      <c r="S120" s="127"/>
      <c r="T120" s="125">
        <f t="shared" si="27"/>
        <v>172500</v>
      </c>
    </row>
    <row r="121" spans="1:20" s="335" customFormat="1" ht="26.25" customHeight="1" x14ac:dyDescent="0.25">
      <c r="A121" s="336"/>
      <c r="B121" s="46"/>
      <c r="C121" s="46"/>
      <c r="D121" s="55" t="s">
        <v>762</v>
      </c>
      <c r="E121" s="55" t="s">
        <v>591</v>
      </c>
      <c r="F121" s="55" t="s">
        <v>231</v>
      </c>
      <c r="G121" s="69" t="s">
        <v>418</v>
      </c>
      <c r="H121" s="127">
        <v>26000</v>
      </c>
      <c r="I121" s="127">
        <v>26000</v>
      </c>
      <c r="J121" s="127"/>
      <c r="K121" s="127"/>
      <c r="L121" s="127"/>
      <c r="M121" s="127"/>
      <c r="N121" s="127"/>
      <c r="O121" s="127"/>
      <c r="P121" s="127"/>
      <c r="Q121" s="127"/>
      <c r="R121" s="127"/>
      <c r="S121" s="127"/>
      <c r="T121" s="125">
        <f t="shared" si="27"/>
        <v>26000</v>
      </c>
    </row>
    <row r="122" spans="1:20" s="62" customFormat="1" ht="105" customHeight="1" x14ac:dyDescent="0.25">
      <c r="A122" s="51"/>
      <c r="B122" s="46"/>
      <c r="C122" s="46"/>
      <c r="D122" s="55" t="s">
        <v>762</v>
      </c>
      <c r="E122" s="55" t="s">
        <v>591</v>
      </c>
      <c r="F122" s="55" t="s">
        <v>231</v>
      </c>
      <c r="G122" s="69" t="s">
        <v>156</v>
      </c>
      <c r="H122" s="127">
        <v>81500</v>
      </c>
      <c r="I122" s="127">
        <f t="shared" si="30"/>
        <v>81500</v>
      </c>
      <c r="J122" s="127"/>
      <c r="K122" s="127"/>
      <c r="L122" s="127"/>
      <c r="M122" s="127"/>
      <c r="N122" s="127"/>
      <c r="O122" s="127"/>
      <c r="P122" s="127"/>
      <c r="Q122" s="127"/>
      <c r="R122" s="127"/>
      <c r="S122" s="127"/>
      <c r="T122" s="125">
        <f t="shared" si="27"/>
        <v>81500</v>
      </c>
    </row>
    <row r="123" spans="1:20" s="78" customFormat="1" ht="27.6" x14ac:dyDescent="0.25">
      <c r="A123" s="66"/>
      <c r="B123" s="43"/>
      <c r="C123" s="43">
        <v>90000</v>
      </c>
      <c r="D123" s="54"/>
      <c r="E123" s="54" t="s">
        <v>544</v>
      </c>
      <c r="F123" s="54"/>
      <c r="G123" s="44" t="s">
        <v>205</v>
      </c>
      <c r="H123" s="126">
        <f>H124+H131+H140+H146+H158+H167+H168+H169+H170+H171+H159</f>
        <v>411000</v>
      </c>
      <c r="I123" s="126">
        <f t="shared" si="30"/>
        <v>411000</v>
      </c>
      <c r="J123" s="126">
        <f t="shared" ref="J123:S123" si="31">J125+J132+J133+J134+J135+J136+J137+J138+J139+J140+J144+J145+J146+J147+J148+J149+J151+J152+J153+J154+J156+J157+J158+J159+J168+J169+J170+J171+J172+J167</f>
        <v>0</v>
      </c>
      <c r="K123" s="126">
        <f t="shared" si="31"/>
        <v>0</v>
      </c>
      <c r="L123" s="126">
        <f t="shared" si="31"/>
        <v>0</v>
      </c>
      <c r="M123" s="126">
        <f t="shared" si="31"/>
        <v>0</v>
      </c>
      <c r="N123" s="126">
        <f t="shared" si="31"/>
        <v>0</v>
      </c>
      <c r="O123" s="126"/>
      <c r="P123" s="126">
        <f t="shared" si="31"/>
        <v>0</v>
      </c>
      <c r="Q123" s="126">
        <f t="shared" si="31"/>
        <v>0</v>
      </c>
      <c r="R123" s="126">
        <f t="shared" si="31"/>
        <v>0</v>
      </c>
      <c r="S123" s="126">
        <f t="shared" si="31"/>
        <v>0</v>
      </c>
      <c r="T123" s="124">
        <f t="shared" si="27"/>
        <v>411000</v>
      </c>
    </row>
    <row r="124" spans="1:20" s="78" customFormat="1" ht="82.8" hidden="1" x14ac:dyDescent="0.25">
      <c r="A124" s="66"/>
      <c r="B124" s="43"/>
      <c r="C124" s="43"/>
      <c r="D124" s="54" t="s">
        <v>660</v>
      </c>
      <c r="E124" s="54" t="s">
        <v>91</v>
      </c>
      <c r="F124" s="54"/>
      <c r="G124" s="44" t="s">
        <v>674</v>
      </c>
      <c r="H124" s="126">
        <f>H125+H130</f>
        <v>0</v>
      </c>
      <c r="I124" s="126">
        <f t="shared" si="30"/>
        <v>0</v>
      </c>
      <c r="J124" s="126"/>
      <c r="K124" s="126"/>
      <c r="L124" s="126"/>
      <c r="M124" s="126"/>
      <c r="N124" s="126"/>
      <c r="O124" s="126"/>
      <c r="P124" s="126"/>
      <c r="Q124" s="126"/>
      <c r="R124" s="126"/>
      <c r="S124" s="126"/>
      <c r="T124" s="124">
        <f t="shared" si="27"/>
        <v>0</v>
      </c>
    </row>
    <row r="125" spans="1:20" s="62" customFormat="1" ht="60.75" hidden="1" customHeight="1" x14ac:dyDescent="0.25">
      <c r="A125" s="51"/>
      <c r="B125" s="46"/>
      <c r="C125" s="55" t="s">
        <v>239</v>
      </c>
      <c r="D125" s="55" t="s">
        <v>661</v>
      </c>
      <c r="E125" s="55" t="s">
        <v>58</v>
      </c>
      <c r="F125" s="55" t="s">
        <v>240</v>
      </c>
      <c r="G125" s="69" t="s">
        <v>673</v>
      </c>
      <c r="H125" s="127"/>
      <c r="I125" s="127">
        <f t="shared" si="30"/>
        <v>0</v>
      </c>
      <c r="J125" s="127"/>
      <c r="K125" s="127"/>
      <c r="L125" s="127"/>
      <c r="M125" s="127"/>
      <c r="N125" s="127"/>
      <c r="O125" s="127"/>
      <c r="P125" s="127">
        <f t="shared" ref="P125:P130" si="32">M125-S125</f>
        <v>0</v>
      </c>
      <c r="Q125" s="127"/>
      <c r="R125" s="127"/>
      <c r="S125" s="127"/>
      <c r="T125" s="125">
        <f t="shared" si="27"/>
        <v>0</v>
      </c>
    </row>
    <row r="126" spans="1:20" s="62" customFormat="1" ht="36.75" hidden="1" customHeight="1" x14ac:dyDescent="0.25">
      <c r="A126" s="51"/>
      <c r="B126" s="46"/>
      <c r="C126" s="55" t="s">
        <v>244</v>
      </c>
      <c r="D126" s="55"/>
      <c r="E126" s="55"/>
      <c r="F126" s="55"/>
      <c r="G126" s="81"/>
      <c r="H126" s="127"/>
      <c r="I126" s="127">
        <f t="shared" si="30"/>
        <v>0</v>
      </c>
      <c r="J126" s="127"/>
      <c r="K126" s="127"/>
      <c r="L126" s="127"/>
      <c r="M126" s="127"/>
      <c r="N126" s="127"/>
      <c r="O126" s="127"/>
      <c r="P126" s="127">
        <f t="shared" si="32"/>
        <v>0</v>
      </c>
      <c r="Q126" s="127"/>
      <c r="R126" s="127"/>
      <c r="S126" s="127"/>
      <c r="T126" s="125">
        <f t="shared" si="27"/>
        <v>0</v>
      </c>
    </row>
    <row r="127" spans="1:20" s="62" customFormat="1" ht="36.75" hidden="1" customHeight="1" x14ac:dyDescent="0.25">
      <c r="A127" s="51"/>
      <c r="B127" s="46"/>
      <c r="C127" s="46">
        <v>90207</v>
      </c>
      <c r="D127" s="55"/>
      <c r="E127" s="55"/>
      <c r="F127" s="55"/>
      <c r="G127" s="81"/>
      <c r="H127" s="127"/>
      <c r="I127" s="127">
        <f t="shared" si="30"/>
        <v>0</v>
      </c>
      <c r="J127" s="127"/>
      <c r="K127" s="127"/>
      <c r="L127" s="127"/>
      <c r="M127" s="127"/>
      <c r="N127" s="127"/>
      <c r="O127" s="127"/>
      <c r="P127" s="127">
        <f t="shared" si="32"/>
        <v>0</v>
      </c>
      <c r="Q127" s="127"/>
      <c r="R127" s="127"/>
      <c r="S127" s="127"/>
      <c r="T127" s="125">
        <f t="shared" si="27"/>
        <v>0</v>
      </c>
    </row>
    <row r="128" spans="1:20" s="62" customFormat="1" ht="36.75" hidden="1" customHeight="1" x14ac:dyDescent="0.25">
      <c r="A128" s="51"/>
      <c r="B128" s="46"/>
      <c r="C128" s="55" t="s">
        <v>250</v>
      </c>
      <c r="D128" s="55"/>
      <c r="E128" s="55"/>
      <c r="F128" s="55"/>
      <c r="G128" s="81"/>
      <c r="H128" s="127"/>
      <c r="I128" s="127">
        <f t="shared" si="30"/>
        <v>0</v>
      </c>
      <c r="J128" s="127"/>
      <c r="K128" s="127"/>
      <c r="L128" s="127"/>
      <c r="M128" s="127"/>
      <c r="N128" s="127"/>
      <c r="O128" s="127"/>
      <c r="P128" s="127">
        <f t="shared" si="32"/>
        <v>0</v>
      </c>
      <c r="Q128" s="127"/>
      <c r="R128" s="127"/>
      <c r="S128" s="127"/>
      <c r="T128" s="125">
        <f t="shared" si="27"/>
        <v>0</v>
      </c>
    </row>
    <row r="129" spans="1:20" s="62" customFormat="1" ht="47.25" hidden="1" customHeight="1" x14ac:dyDescent="0.25">
      <c r="A129" s="51"/>
      <c r="B129" s="46"/>
      <c r="C129" s="55" t="s">
        <v>254</v>
      </c>
      <c r="D129" s="55"/>
      <c r="E129" s="55"/>
      <c r="F129" s="55"/>
      <c r="G129" s="81"/>
      <c r="H129" s="127"/>
      <c r="I129" s="127">
        <f t="shared" si="30"/>
        <v>0</v>
      </c>
      <c r="J129" s="127"/>
      <c r="K129" s="127"/>
      <c r="L129" s="127"/>
      <c r="M129" s="127"/>
      <c r="N129" s="127"/>
      <c r="O129" s="127"/>
      <c r="P129" s="127">
        <f t="shared" si="32"/>
        <v>0</v>
      </c>
      <c r="Q129" s="127"/>
      <c r="R129" s="127"/>
      <c r="S129" s="127"/>
      <c r="T129" s="125">
        <f t="shared" si="27"/>
        <v>0</v>
      </c>
    </row>
    <row r="130" spans="1:20" s="31" customFormat="1" ht="43.5" hidden="1" customHeight="1" x14ac:dyDescent="0.25">
      <c r="A130" s="446"/>
      <c r="B130" s="46"/>
      <c r="C130" s="55" t="s">
        <v>261</v>
      </c>
      <c r="D130" s="55" t="s">
        <v>675</v>
      </c>
      <c r="E130" s="55" t="s">
        <v>60</v>
      </c>
      <c r="F130" s="55" t="s">
        <v>144</v>
      </c>
      <c r="G130" s="447" t="s">
        <v>81</v>
      </c>
      <c r="H130" s="448"/>
      <c r="I130" s="448">
        <f t="shared" si="30"/>
        <v>0</v>
      </c>
      <c r="J130" s="448"/>
      <c r="K130" s="448"/>
      <c r="L130" s="448"/>
      <c r="M130" s="448"/>
      <c r="N130" s="448"/>
      <c r="O130" s="448"/>
      <c r="P130" s="448">
        <f t="shared" si="32"/>
        <v>0</v>
      </c>
      <c r="Q130" s="448"/>
      <c r="R130" s="448"/>
      <c r="S130" s="448"/>
      <c r="T130" s="449">
        <f t="shared" si="27"/>
        <v>0</v>
      </c>
    </row>
    <row r="131" spans="1:20" s="78" customFormat="1" ht="41.25" hidden="1" customHeight="1" x14ac:dyDescent="0.25">
      <c r="A131" s="66"/>
      <c r="B131" s="43"/>
      <c r="C131" s="54" t="s">
        <v>457</v>
      </c>
      <c r="D131" s="54" t="s">
        <v>676</v>
      </c>
      <c r="E131" s="54" t="s">
        <v>92</v>
      </c>
      <c r="F131" s="54"/>
      <c r="G131" s="337" t="s">
        <v>93</v>
      </c>
      <c r="H131" s="126">
        <f>H132+H135+H137</f>
        <v>0</v>
      </c>
      <c r="I131" s="126">
        <f t="shared" si="30"/>
        <v>0</v>
      </c>
      <c r="J131" s="126"/>
      <c r="K131" s="126"/>
      <c r="L131" s="126"/>
      <c r="M131" s="126"/>
      <c r="N131" s="126"/>
      <c r="O131" s="126"/>
      <c r="P131" s="126"/>
      <c r="Q131" s="126"/>
      <c r="R131" s="126"/>
      <c r="S131" s="126"/>
      <c r="T131" s="124">
        <f t="shared" si="27"/>
        <v>0</v>
      </c>
    </row>
    <row r="132" spans="1:20" s="62" customFormat="1" ht="51.75" hidden="1" customHeight="1" x14ac:dyDescent="0.25">
      <c r="A132" s="51"/>
      <c r="B132" s="46"/>
      <c r="C132" s="55" t="s">
        <v>241</v>
      </c>
      <c r="D132" s="55" t="s">
        <v>679</v>
      </c>
      <c r="E132" s="55" t="s">
        <v>59</v>
      </c>
      <c r="F132" s="55" t="s">
        <v>240</v>
      </c>
      <c r="G132" s="81" t="s">
        <v>678</v>
      </c>
      <c r="H132" s="127"/>
      <c r="I132" s="127">
        <f t="shared" ref="I132:I171" si="33">H132-L132</f>
        <v>0</v>
      </c>
      <c r="J132" s="127"/>
      <c r="K132" s="127"/>
      <c r="L132" s="127"/>
      <c r="M132" s="127"/>
      <c r="N132" s="127"/>
      <c r="O132" s="127"/>
      <c r="P132" s="127">
        <f>M132-S132</f>
        <v>0</v>
      </c>
      <c r="Q132" s="127"/>
      <c r="R132" s="127"/>
      <c r="S132" s="127"/>
      <c r="T132" s="125">
        <f t="shared" si="27"/>
        <v>0</v>
      </c>
    </row>
    <row r="133" spans="1:20" s="62" customFormat="1" ht="36.75" hidden="1" customHeight="1" x14ac:dyDescent="0.25">
      <c r="A133" s="51"/>
      <c r="B133" s="46"/>
      <c r="C133" s="55" t="s">
        <v>242</v>
      </c>
      <c r="D133" s="55"/>
      <c r="E133" s="55"/>
      <c r="F133" s="55" t="s">
        <v>240</v>
      </c>
      <c r="G133" s="80" t="s">
        <v>243</v>
      </c>
      <c r="H133" s="127"/>
      <c r="I133" s="127">
        <f t="shared" si="33"/>
        <v>0</v>
      </c>
      <c r="J133" s="127"/>
      <c r="K133" s="127"/>
      <c r="L133" s="127"/>
      <c r="M133" s="127"/>
      <c r="N133" s="127"/>
      <c r="O133" s="127"/>
      <c r="P133" s="127">
        <f>M133-S133</f>
        <v>0</v>
      </c>
      <c r="Q133" s="127"/>
      <c r="R133" s="127"/>
      <c r="S133" s="127"/>
      <c r="T133" s="125">
        <f t="shared" si="27"/>
        <v>0</v>
      </c>
    </row>
    <row r="134" spans="1:20" s="62" customFormat="1" ht="36.75" hidden="1" customHeight="1" x14ac:dyDescent="0.25">
      <c r="A134" s="51"/>
      <c r="B134" s="46"/>
      <c r="C134" s="55"/>
      <c r="D134" s="55"/>
      <c r="E134" s="55"/>
      <c r="F134" s="55"/>
      <c r="G134" s="81"/>
      <c r="H134" s="127"/>
      <c r="I134" s="127"/>
      <c r="J134" s="127"/>
      <c r="K134" s="127"/>
      <c r="L134" s="127"/>
      <c r="M134" s="127"/>
      <c r="N134" s="127"/>
      <c r="O134" s="127"/>
      <c r="P134" s="127"/>
      <c r="Q134" s="127"/>
      <c r="R134" s="127"/>
      <c r="S134" s="127"/>
      <c r="T134" s="125"/>
    </row>
    <row r="135" spans="1:20" s="62" customFormat="1" ht="42.75" hidden="1" customHeight="1" x14ac:dyDescent="0.25">
      <c r="A135" s="51"/>
      <c r="B135" s="46"/>
      <c r="C135" s="55" t="s">
        <v>245</v>
      </c>
      <c r="D135" s="55" t="s">
        <v>680</v>
      </c>
      <c r="E135" s="55" t="s">
        <v>61</v>
      </c>
      <c r="F135" s="55" t="s">
        <v>144</v>
      </c>
      <c r="G135" s="81" t="s">
        <v>677</v>
      </c>
      <c r="H135" s="127"/>
      <c r="I135" s="127">
        <f t="shared" si="33"/>
        <v>0</v>
      </c>
      <c r="J135" s="127"/>
      <c r="K135" s="127"/>
      <c r="L135" s="127"/>
      <c r="M135" s="127"/>
      <c r="N135" s="127"/>
      <c r="O135" s="127"/>
      <c r="P135" s="127">
        <f>M135-S135</f>
        <v>0</v>
      </c>
      <c r="Q135" s="127"/>
      <c r="R135" s="127"/>
      <c r="S135" s="127"/>
      <c r="T135" s="125">
        <f>H135+M135</f>
        <v>0</v>
      </c>
    </row>
    <row r="136" spans="1:20" s="62" customFormat="1" ht="11.25" hidden="1" customHeight="1" x14ac:dyDescent="0.25">
      <c r="A136" s="51"/>
      <c r="B136" s="46"/>
      <c r="C136" s="46"/>
      <c r="D136" s="55"/>
      <c r="E136" s="55"/>
      <c r="F136" s="55"/>
      <c r="G136" s="81"/>
      <c r="H136" s="127"/>
      <c r="I136" s="127"/>
      <c r="J136" s="127"/>
      <c r="K136" s="127"/>
      <c r="L136" s="127"/>
      <c r="M136" s="127"/>
      <c r="N136" s="127"/>
      <c r="O136" s="127"/>
      <c r="P136" s="127"/>
      <c r="Q136" s="127"/>
      <c r="R136" s="127"/>
      <c r="S136" s="127"/>
      <c r="T136" s="125"/>
    </row>
    <row r="137" spans="1:20" s="62" customFormat="1" ht="36.75" hidden="1" customHeight="1" x14ac:dyDescent="0.25">
      <c r="A137" s="51"/>
      <c r="B137" s="46"/>
      <c r="C137" s="55" t="s">
        <v>247</v>
      </c>
      <c r="D137" s="55" t="s">
        <v>681</v>
      </c>
      <c r="E137" s="55" t="s">
        <v>62</v>
      </c>
      <c r="F137" s="55" t="s">
        <v>144</v>
      </c>
      <c r="G137" s="81" t="s">
        <v>682</v>
      </c>
      <c r="H137" s="127"/>
      <c r="I137" s="127">
        <f t="shared" si="33"/>
        <v>0</v>
      </c>
      <c r="J137" s="127"/>
      <c r="K137" s="127"/>
      <c r="L137" s="127"/>
      <c r="M137" s="127"/>
      <c r="N137" s="127"/>
      <c r="O137" s="127"/>
      <c r="P137" s="127">
        <f>M137-S137</f>
        <v>0</v>
      </c>
      <c r="Q137" s="127"/>
      <c r="R137" s="127"/>
      <c r="S137" s="127"/>
      <c r="T137" s="125">
        <f>H137+M137</f>
        <v>0</v>
      </c>
    </row>
    <row r="138" spans="1:20" s="62" customFormat="1" ht="36.75" hidden="1" customHeight="1" x14ac:dyDescent="0.25">
      <c r="A138" s="51"/>
      <c r="B138" s="46"/>
      <c r="C138" s="55" t="s">
        <v>248</v>
      </c>
      <c r="D138" s="55" t="s">
        <v>248</v>
      </c>
      <c r="E138" s="55"/>
      <c r="F138" s="55" t="s">
        <v>246</v>
      </c>
      <c r="G138" s="80" t="s">
        <v>249</v>
      </c>
      <c r="H138" s="127"/>
      <c r="I138" s="127">
        <f t="shared" si="33"/>
        <v>0</v>
      </c>
      <c r="J138" s="127"/>
      <c r="K138" s="127"/>
      <c r="L138" s="127"/>
      <c r="M138" s="127"/>
      <c r="N138" s="127"/>
      <c r="O138" s="127"/>
      <c r="P138" s="127">
        <f>M138-S138</f>
        <v>0</v>
      </c>
      <c r="Q138" s="127"/>
      <c r="R138" s="127"/>
      <c r="S138" s="127"/>
      <c r="T138" s="125">
        <f>H138+M138</f>
        <v>0</v>
      </c>
    </row>
    <row r="139" spans="1:20" s="62" customFormat="1" ht="36.75" hidden="1" customHeight="1" x14ac:dyDescent="0.25">
      <c r="A139" s="51"/>
      <c r="B139" s="46"/>
      <c r="C139" s="55"/>
      <c r="D139" s="55"/>
      <c r="E139" s="55"/>
      <c r="F139" s="55"/>
      <c r="G139" s="81"/>
      <c r="H139" s="127"/>
      <c r="I139" s="127"/>
      <c r="J139" s="127"/>
      <c r="K139" s="127"/>
      <c r="L139" s="127"/>
      <c r="M139" s="127"/>
      <c r="N139" s="127"/>
      <c r="O139" s="127"/>
      <c r="P139" s="127"/>
      <c r="Q139" s="127"/>
      <c r="R139" s="127"/>
      <c r="S139" s="127"/>
      <c r="T139" s="125"/>
    </row>
    <row r="140" spans="1:20" s="90" customFormat="1" ht="66.75" customHeight="1" x14ac:dyDescent="0.25">
      <c r="A140" s="89"/>
      <c r="B140" s="43"/>
      <c r="C140" s="54" t="s">
        <v>251</v>
      </c>
      <c r="D140" s="54" t="s">
        <v>683</v>
      </c>
      <c r="E140" s="54" t="s">
        <v>95</v>
      </c>
      <c r="F140" s="54" t="s">
        <v>246</v>
      </c>
      <c r="G140" s="337" t="s">
        <v>159</v>
      </c>
      <c r="H140" s="450">
        <f>H141+H142+H143</f>
        <v>40000</v>
      </c>
      <c r="I140" s="450">
        <f t="shared" si="33"/>
        <v>40000</v>
      </c>
      <c r="J140" s="450"/>
      <c r="K140" s="450"/>
      <c r="L140" s="450"/>
      <c r="M140" s="450"/>
      <c r="N140" s="450"/>
      <c r="O140" s="450"/>
      <c r="P140" s="450">
        <f>M140-S140</f>
        <v>0</v>
      </c>
      <c r="Q140" s="450"/>
      <c r="R140" s="450"/>
      <c r="S140" s="450"/>
      <c r="T140" s="451">
        <f t="shared" ref="T140:T146" si="34">H140+M140</f>
        <v>40000</v>
      </c>
    </row>
    <row r="141" spans="1:20" s="62" customFormat="1" ht="60" hidden="1" customHeight="1" x14ac:dyDescent="0.25">
      <c r="A141" s="51"/>
      <c r="B141" s="46"/>
      <c r="C141" s="46">
        <v>90216</v>
      </c>
      <c r="D141" s="55" t="s">
        <v>684</v>
      </c>
      <c r="E141" s="55" t="s">
        <v>685</v>
      </c>
      <c r="F141" s="55" t="s">
        <v>240</v>
      </c>
      <c r="G141" s="81" t="s">
        <v>686</v>
      </c>
      <c r="H141" s="127"/>
      <c r="I141" s="127">
        <f>H141-L141</f>
        <v>0</v>
      </c>
      <c r="J141" s="127"/>
      <c r="K141" s="127"/>
      <c r="L141" s="127"/>
      <c r="M141" s="127"/>
      <c r="N141" s="127"/>
      <c r="O141" s="127"/>
      <c r="P141" s="127">
        <f>M141-S141</f>
        <v>0</v>
      </c>
      <c r="Q141" s="127"/>
      <c r="R141" s="127"/>
      <c r="S141" s="127"/>
      <c r="T141" s="125">
        <f t="shared" si="34"/>
        <v>0</v>
      </c>
    </row>
    <row r="142" spans="1:20" s="62" customFormat="1" ht="31.5" customHeight="1" x14ac:dyDescent="0.25">
      <c r="A142" s="51"/>
      <c r="B142" s="46"/>
      <c r="C142" s="46"/>
      <c r="D142" s="55" t="s">
        <v>687</v>
      </c>
      <c r="E142" s="55" t="s">
        <v>688</v>
      </c>
      <c r="F142" s="55" t="s">
        <v>246</v>
      </c>
      <c r="G142" s="570" t="s">
        <v>689</v>
      </c>
      <c r="H142" s="127">
        <v>30000</v>
      </c>
      <c r="I142" s="127">
        <f>H142-L142</f>
        <v>30000</v>
      </c>
      <c r="J142" s="127"/>
      <c r="K142" s="127"/>
      <c r="L142" s="127"/>
      <c r="M142" s="127"/>
      <c r="N142" s="127"/>
      <c r="O142" s="127"/>
      <c r="P142" s="127"/>
      <c r="Q142" s="127"/>
      <c r="R142" s="127"/>
      <c r="S142" s="127"/>
      <c r="T142" s="125">
        <f t="shared" si="34"/>
        <v>30000</v>
      </c>
    </row>
    <row r="143" spans="1:20" s="62" customFormat="1" ht="39.75" customHeight="1" x14ac:dyDescent="0.25">
      <c r="A143" s="51"/>
      <c r="B143" s="46"/>
      <c r="C143" s="55" t="s">
        <v>262</v>
      </c>
      <c r="D143" s="55" t="s">
        <v>691</v>
      </c>
      <c r="E143" s="55" t="s">
        <v>690</v>
      </c>
      <c r="F143" s="55" t="s">
        <v>246</v>
      </c>
      <c r="G143" s="570" t="s">
        <v>318</v>
      </c>
      <c r="H143" s="127">
        <v>10000</v>
      </c>
      <c r="I143" s="127">
        <f>H143-L143</f>
        <v>10000</v>
      </c>
      <c r="J143" s="127"/>
      <c r="K143" s="127"/>
      <c r="L143" s="127"/>
      <c r="M143" s="127"/>
      <c r="N143" s="127"/>
      <c r="O143" s="127"/>
      <c r="P143" s="127">
        <f>M143-S143</f>
        <v>0</v>
      </c>
      <c r="Q143" s="127"/>
      <c r="R143" s="127"/>
      <c r="S143" s="127"/>
      <c r="T143" s="125">
        <f t="shared" si="34"/>
        <v>10000</v>
      </c>
    </row>
    <row r="144" spans="1:20" s="62" customFormat="1" ht="69" hidden="1" customHeight="1" x14ac:dyDescent="0.25">
      <c r="A144" s="51"/>
      <c r="B144" s="46"/>
      <c r="C144" s="55"/>
      <c r="D144" s="54" t="s">
        <v>94</v>
      </c>
      <c r="E144" s="54" t="s">
        <v>95</v>
      </c>
      <c r="F144" s="54"/>
      <c r="G144" s="223" t="s">
        <v>100</v>
      </c>
      <c r="H144" s="127">
        <f>H145</f>
        <v>0</v>
      </c>
      <c r="I144" s="127">
        <f>H144-L144</f>
        <v>0</v>
      </c>
      <c r="J144" s="127"/>
      <c r="K144" s="127"/>
      <c r="L144" s="127"/>
      <c r="M144" s="127"/>
      <c r="N144" s="127"/>
      <c r="O144" s="127"/>
      <c r="P144" s="127"/>
      <c r="Q144" s="127"/>
      <c r="R144" s="127"/>
      <c r="S144" s="127"/>
      <c r="T144" s="125">
        <f t="shared" si="34"/>
        <v>0</v>
      </c>
    </row>
    <row r="145" spans="1:20" s="62" customFormat="1" ht="31.5" hidden="1" customHeight="1" x14ac:dyDescent="0.25">
      <c r="A145" s="51"/>
      <c r="B145" s="46"/>
      <c r="C145" s="55" t="s">
        <v>253</v>
      </c>
      <c r="D145" s="55" t="s">
        <v>66</v>
      </c>
      <c r="E145" s="55" t="s">
        <v>65</v>
      </c>
      <c r="F145" s="55" t="s">
        <v>246</v>
      </c>
      <c r="G145" s="81" t="s">
        <v>67</v>
      </c>
      <c r="H145" s="127"/>
      <c r="I145" s="127">
        <f t="shared" si="33"/>
        <v>0</v>
      </c>
      <c r="J145" s="127"/>
      <c r="K145" s="127"/>
      <c r="L145" s="127"/>
      <c r="M145" s="127"/>
      <c r="N145" s="127"/>
      <c r="O145" s="127"/>
      <c r="P145" s="127">
        <f>M145-S145</f>
        <v>0</v>
      </c>
      <c r="Q145" s="127"/>
      <c r="R145" s="127"/>
      <c r="S145" s="127"/>
      <c r="T145" s="125">
        <f t="shared" si="34"/>
        <v>0</v>
      </c>
    </row>
    <row r="146" spans="1:20" s="78" customFormat="1" ht="51.75" hidden="1" customHeight="1" x14ac:dyDescent="0.25">
      <c r="A146" s="66"/>
      <c r="B146" s="43"/>
      <c r="C146" s="54"/>
      <c r="D146" s="54" t="s">
        <v>692</v>
      </c>
      <c r="E146" s="54" t="s">
        <v>101</v>
      </c>
      <c r="F146" s="54"/>
      <c r="G146" s="223" t="s">
        <v>817</v>
      </c>
      <c r="H146" s="126">
        <f>H148+H149+H151+H152+H154+H156+H157+H153+H155+H150</f>
        <v>0</v>
      </c>
      <c r="I146" s="126">
        <f t="shared" si="33"/>
        <v>0</v>
      </c>
      <c r="J146" s="126"/>
      <c r="K146" s="126"/>
      <c r="L146" s="126"/>
      <c r="M146" s="126"/>
      <c r="N146" s="126"/>
      <c r="O146" s="126"/>
      <c r="P146" s="126"/>
      <c r="Q146" s="126"/>
      <c r="R146" s="126"/>
      <c r="S146" s="126"/>
      <c r="T146" s="125">
        <f t="shared" si="34"/>
        <v>0</v>
      </c>
    </row>
    <row r="147" spans="1:20" s="62" customFormat="1" ht="42.75" hidden="1" customHeight="1" x14ac:dyDescent="0.25">
      <c r="A147" s="51"/>
      <c r="B147" s="46"/>
      <c r="C147" s="55"/>
      <c r="D147" s="55"/>
      <c r="E147" s="55"/>
      <c r="F147" s="55"/>
      <c r="G147" s="222"/>
      <c r="H147" s="127"/>
      <c r="I147" s="127"/>
      <c r="J147" s="127"/>
      <c r="K147" s="127"/>
      <c r="L147" s="127"/>
      <c r="M147" s="127"/>
      <c r="N147" s="127"/>
      <c r="O147" s="127"/>
      <c r="P147" s="127"/>
      <c r="Q147" s="127"/>
      <c r="R147" s="127"/>
      <c r="S147" s="127"/>
      <c r="T147" s="125"/>
    </row>
    <row r="148" spans="1:20" s="62" customFormat="1" ht="24.75" hidden="1" customHeight="1" x14ac:dyDescent="0.25">
      <c r="A148" s="51"/>
      <c r="B148" s="46"/>
      <c r="C148" s="46">
        <v>90302</v>
      </c>
      <c r="D148" s="55" t="s">
        <v>693</v>
      </c>
      <c r="E148" s="55" t="s">
        <v>68</v>
      </c>
      <c r="F148" s="55" t="s">
        <v>233</v>
      </c>
      <c r="G148" s="81" t="s">
        <v>69</v>
      </c>
      <c r="H148" s="127"/>
      <c r="I148" s="127">
        <f t="shared" si="33"/>
        <v>0</v>
      </c>
      <c r="J148" s="127"/>
      <c r="K148" s="127"/>
      <c r="L148" s="127"/>
      <c r="M148" s="127"/>
      <c r="N148" s="127"/>
      <c r="O148" s="127"/>
      <c r="P148" s="127">
        <f>M148-S148</f>
        <v>0</v>
      </c>
      <c r="Q148" s="127"/>
      <c r="R148" s="127"/>
      <c r="S148" s="127"/>
      <c r="T148" s="125">
        <f t="shared" ref="T148:T160" si="35">H148+M148</f>
        <v>0</v>
      </c>
    </row>
    <row r="149" spans="1:20" s="62" customFormat="1" ht="12.75" hidden="1" customHeight="1" x14ac:dyDescent="0.25">
      <c r="A149" s="51"/>
      <c r="B149" s="46"/>
      <c r="C149" s="55" t="s">
        <v>255</v>
      </c>
      <c r="D149" s="55" t="s">
        <v>694</v>
      </c>
      <c r="E149" s="55" t="s">
        <v>70</v>
      </c>
      <c r="F149" s="55" t="s">
        <v>233</v>
      </c>
      <c r="G149" s="81" t="s">
        <v>695</v>
      </c>
      <c r="H149" s="127"/>
      <c r="I149" s="127">
        <f t="shared" si="33"/>
        <v>0</v>
      </c>
      <c r="J149" s="127"/>
      <c r="K149" s="127"/>
      <c r="L149" s="127"/>
      <c r="M149" s="127"/>
      <c r="N149" s="127"/>
      <c r="O149" s="127"/>
      <c r="P149" s="127">
        <f>M149-S149</f>
        <v>0</v>
      </c>
      <c r="Q149" s="127"/>
      <c r="R149" s="127"/>
      <c r="S149" s="127"/>
      <c r="T149" s="125">
        <f t="shared" si="35"/>
        <v>0</v>
      </c>
    </row>
    <row r="150" spans="1:20" s="62" customFormat="1" ht="21" hidden="1" customHeight="1" x14ac:dyDescent="0.25">
      <c r="A150" s="51"/>
      <c r="B150" s="46"/>
      <c r="C150" s="55"/>
      <c r="D150" s="55" t="s">
        <v>694</v>
      </c>
      <c r="E150" s="55" t="s">
        <v>70</v>
      </c>
      <c r="F150" s="55" t="s">
        <v>233</v>
      </c>
      <c r="G150" s="81" t="s">
        <v>18</v>
      </c>
      <c r="H150" s="127"/>
      <c r="I150" s="127">
        <f t="shared" si="33"/>
        <v>0</v>
      </c>
      <c r="J150" s="127"/>
      <c r="K150" s="127"/>
      <c r="L150" s="127"/>
      <c r="M150" s="127"/>
      <c r="N150" s="127"/>
      <c r="O150" s="127"/>
      <c r="P150" s="127"/>
      <c r="Q150" s="127"/>
      <c r="R150" s="127"/>
      <c r="S150" s="127"/>
      <c r="T150" s="125">
        <f t="shared" si="35"/>
        <v>0</v>
      </c>
    </row>
    <row r="151" spans="1:20" s="62" customFormat="1" ht="30" hidden="1" customHeight="1" x14ac:dyDescent="0.25">
      <c r="A151" s="51"/>
      <c r="B151" s="46"/>
      <c r="C151" s="55" t="s">
        <v>256</v>
      </c>
      <c r="D151" s="55" t="s">
        <v>696</v>
      </c>
      <c r="E151" s="55" t="s">
        <v>71</v>
      </c>
      <c r="F151" s="55" t="s">
        <v>233</v>
      </c>
      <c r="G151" s="81" t="s">
        <v>72</v>
      </c>
      <c r="H151" s="127"/>
      <c r="I151" s="127">
        <f t="shared" si="33"/>
        <v>0</v>
      </c>
      <c r="J151" s="127"/>
      <c r="K151" s="127"/>
      <c r="L151" s="127"/>
      <c r="M151" s="127"/>
      <c r="N151" s="127"/>
      <c r="O151" s="127"/>
      <c r="P151" s="127">
        <f>M151-S151</f>
        <v>0</v>
      </c>
      <c r="Q151" s="127"/>
      <c r="R151" s="127"/>
      <c r="S151" s="127"/>
      <c r="T151" s="125">
        <f t="shared" si="35"/>
        <v>0</v>
      </c>
    </row>
    <row r="152" spans="1:20" s="62" customFormat="1" ht="30.75" hidden="1" customHeight="1" x14ac:dyDescent="0.25">
      <c r="A152" s="51"/>
      <c r="B152" s="46"/>
      <c r="C152" s="55" t="s">
        <v>257</v>
      </c>
      <c r="D152" s="55" t="s">
        <v>697</v>
      </c>
      <c r="E152" s="55" t="s">
        <v>73</v>
      </c>
      <c r="F152" s="55" t="s">
        <v>233</v>
      </c>
      <c r="G152" s="81" t="s">
        <v>74</v>
      </c>
      <c r="H152" s="127"/>
      <c r="I152" s="127">
        <f t="shared" si="33"/>
        <v>0</v>
      </c>
      <c r="J152" s="127"/>
      <c r="K152" s="127"/>
      <c r="L152" s="127"/>
      <c r="M152" s="127"/>
      <c r="N152" s="127"/>
      <c r="O152" s="127"/>
      <c r="P152" s="127">
        <f>M152-S152</f>
        <v>0</v>
      </c>
      <c r="Q152" s="127"/>
      <c r="R152" s="127"/>
      <c r="S152" s="127"/>
      <c r="T152" s="125">
        <f t="shared" si="35"/>
        <v>0</v>
      </c>
    </row>
    <row r="153" spans="1:20" s="62" customFormat="1" ht="24" hidden="1" customHeight="1" x14ac:dyDescent="0.25">
      <c r="A153" s="51"/>
      <c r="B153" s="46"/>
      <c r="C153" s="55" t="s">
        <v>258</v>
      </c>
      <c r="D153" s="55" t="s">
        <v>698</v>
      </c>
      <c r="E153" s="55" t="s">
        <v>75</v>
      </c>
      <c r="F153" s="55" t="s">
        <v>233</v>
      </c>
      <c r="G153" s="81" t="s">
        <v>76</v>
      </c>
      <c r="H153" s="127"/>
      <c r="I153" s="127">
        <f t="shared" si="33"/>
        <v>0</v>
      </c>
      <c r="J153" s="127"/>
      <c r="K153" s="127"/>
      <c r="L153" s="127"/>
      <c r="M153" s="127"/>
      <c r="N153" s="127"/>
      <c r="O153" s="127"/>
      <c r="P153" s="127">
        <f>M153-S153</f>
        <v>0</v>
      </c>
      <c r="Q153" s="127"/>
      <c r="R153" s="127"/>
      <c r="S153" s="127"/>
      <c r="T153" s="125">
        <f t="shared" si="35"/>
        <v>0</v>
      </c>
    </row>
    <row r="154" spans="1:20" s="62" customFormat="1" ht="30.75" hidden="1" customHeight="1" x14ac:dyDescent="0.25">
      <c r="A154" s="51"/>
      <c r="B154" s="46"/>
      <c r="C154" s="55" t="s">
        <v>259</v>
      </c>
      <c r="D154" s="55" t="s">
        <v>699</v>
      </c>
      <c r="E154" s="55" t="s">
        <v>77</v>
      </c>
      <c r="F154" s="55" t="s">
        <v>233</v>
      </c>
      <c r="G154" s="81" t="s">
        <v>78</v>
      </c>
      <c r="H154" s="127"/>
      <c r="I154" s="127">
        <f t="shared" si="33"/>
        <v>0</v>
      </c>
      <c r="J154" s="127"/>
      <c r="K154" s="127"/>
      <c r="L154" s="127"/>
      <c r="M154" s="127"/>
      <c r="N154" s="127"/>
      <c r="O154" s="127"/>
      <c r="P154" s="127">
        <f>M154-S154</f>
        <v>0</v>
      </c>
      <c r="Q154" s="127"/>
      <c r="R154" s="127"/>
      <c r="S154" s="127"/>
      <c r="T154" s="125">
        <f t="shared" si="35"/>
        <v>0</v>
      </c>
    </row>
    <row r="155" spans="1:20" s="62" customFormat="1" ht="30.75" hidden="1" customHeight="1" x14ac:dyDescent="0.25">
      <c r="A155" s="51"/>
      <c r="B155" s="46"/>
      <c r="C155" s="55"/>
      <c r="D155" s="55" t="s">
        <v>833</v>
      </c>
      <c r="E155" s="55" t="s">
        <v>834</v>
      </c>
      <c r="F155" s="55" t="s">
        <v>233</v>
      </c>
      <c r="G155" s="81" t="s">
        <v>19</v>
      </c>
      <c r="H155" s="127"/>
      <c r="I155" s="127">
        <f t="shared" si="33"/>
        <v>0</v>
      </c>
      <c r="J155" s="127"/>
      <c r="K155" s="127"/>
      <c r="L155" s="127"/>
      <c r="M155" s="127"/>
      <c r="N155" s="127"/>
      <c r="O155" s="127"/>
      <c r="P155" s="127"/>
      <c r="Q155" s="127"/>
      <c r="R155" s="127"/>
      <c r="S155" s="127"/>
      <c r="T155" s="125">
        <f t="shared" si="35"/>
        <v>0</v>
      </c>
    </row>
    <row r="156" spans="1:20" s="62" customFormat="1" ht="28.5" hidden="1" customHeight="1" x14ac:dyDescent="0.25">
      <c r="A156" s="51"/>
      <c r="B156" s="46"/>
      <c r="C156" s="55" t="s">
        <v>260</v>
      </c>
      <c r="D156" s="55" t="s">
        <v>700</v>
      </c>
      <c r="E156" s="55" t="s">
        <v>79</v>
      </c>
      <c r="F156" s="55" t="s">
        <v>233</v>
      </c>
      <c r="G156" s="81" t="s">
        <v>80</v>
      </c>
      <c r="H156" s="127"/>
      <c r="I156" s="127">
        <f t="shared" si="33"/>
        <v>0</v>
      </c>
      <c r="J156" s="127"/>
      <c r="K156" s="127"/>
      <c r="L156" s="127"/>
      <c r="M156" s="127"/>
      <c r="N156" s="127"/>
      <c r="O156" s="127"/>
      <c r="P156" s="127">
        <f>M156-S156</f>
        <v>0</v>
      </c>
      <c r="Q156" s="127"/>
      <c r="R156" s="127"/>
      <c r="S156" s="127"/>
      <c r="T156" s="125">
        <f t="shared" si="35"/>
        <v>0</v>
      </c>
    </row>
    <row r="157" spans="1:20" s="62" customFormat="1" ht="29.25" hidden="1" customHeight="1" x14ac:dyDescent="0.25">
      <c r="A157" s="51"/>
      <c r="B157" s="46"/>
      <c r="C157" s="55" t="s">
        <v>268</v>
      </c>
      <c r="D157" s="55" t="s">
        <v>701</v>
      </c>
      <c r="E157" s="55" t="s">
        <v>86</v>
      </c>
      <c r="F157" s="55" t="s">
        <v>267</v>
      </c>
      <c r="G157" s="81" t="s">
        <v>89</v>
      </c>
      <c r="H157" s="127"/>
      <c r="I157" s="127">
        <f>H157-L157</f>
        <v>0</v>
      </c>
      <c r="J157" s="127"/>
      <c r="K157" s="127"/>
      <c r="L157" s="127"/>
      <c r="M157" s="127"/>
      <c r="N157" s="127"/>
      <c r="O157" s="127"/>
      <c r="P157" s="127">
        <f>M157-S157</f>
        <v>0</v>
      </c>
      <c r="Q157" s="127"/>
      <c r="R157" s="127"/>
      <c r="S157" s="127"/>
      <c r="T157" s="125">
        <f t="shared" si="35"/>
        <v>0</v>
      </c>
    </row>
    <row r="158" spans="1:20" s="78" customFormat="1" ht="50.25" customHeight="1" x14ac:dyDescent="0.25">
      <c r="A158" s="66"/>
      <c r="B158" s="43"/>
      <c r="C158" s="54" t="s">
        <v>252</v>
      </c>
      <c r="D158" s="54" t="s">
        <v>702</v>
      </c>
      <c r="E158" s="54" t="s">
        <v>63</v>
      </c>
      <c r="F158" s="54" t="s">
        <v>246</v>
      </c>
      <c r="G158" s="454" t="s">
        <v>64</v>
      </c>
      <c r="H158" s="126">
        <v>19800</v>
      </c>
      <c r="I158" s="126">
        <f>H158-L158</f>
        <v>19800</v>
      </c>
      <c r="J158" s="126"/>
      <c r="K158" s="126"/>
      <c r="L158" s="126"/>
      <c r="M158" s="126"/>
      <c r="N158" s="126"/>
      <c r="O158" s="126"/>
      <c r="P158" s="126">
        <f>M158-S158</f>
        <v>0</v>
      </c>
      <c r="Q158" s="126"/>
      <c r="R158" s="126"/>
      <c r="S158" s="126"/>
      <c r="T158" s="124">
        <f t="shared" si="35"/>
        <v>19800</v>
      </c>
    </row>
    <row r="159" spans="1:20" s="62" customFormat="1" ht="171" hidden="1" customHeight="1" x14ac:dyDescent="0.25">
      <c r="A159" s="51"/>
      <c r="B159" s="46"/>
      <c r="C159" s="55" t="s">
        <v>170</v>
      </c>
      <c r="D159" s="54" t="s">
        <v>703</v>
      </c>
      <c r="E159" s="54" t="s">
        <v>83</v>
      </c>
      <c r="F159" s="54" t="s">
        <v>267</v>
      </c>
      <c r="G159" s="337" t="s">
        <v>38</v>
      </c>
      <c r="H159" s="126">
        <f>H162+H163+H164+H165+H166</f>
        <v>0</v>
      </c>
      <c r="I159" s="126">
        <f t="shared" si="33"/>
        <v>0</v>
      </c>
      <c r="J159" s="127"/>
      <c r="K159" s="127"/>
      <c r="L159" s="127"/>
      <c r="M159" s="127"/>
      <c r="N159" s="127"/>
      <c r="O159" s="127"/>
      <c r="P159" s="127">
        <f>M159-S159</f>
        <v>0</v>
      </c>
      <c r="Q159" s="127"/>
      <c r="R159" s="127"/>
      <c r="S159" s="127"/>
      <c r="T159" s="125">
        <f t="shared" si="35"/>
        <v>0</v>
      </c>
    </row>
    <row r="160" spans="1:20" s="62" customFormat="1" ht="16.5" hidden="1" customHeight="1" x14ac:dyDescent="0.25">
      <c r="A160" s="51"/>
      <c r="B160" s="46"/>
      <c r="C160" s="55" t="s">
        <v>170</v>
      </c>
      <c r="D160" s="55" t="s">
        <v>82</v>
      </c>
      <c r="E160" s="55" t="s">
        <v>227</v>
      </c>
      <c r="F160" s="55" t="s">
        <v>232</v>
      </c>
      <c r="G160" s="80" t="s">
        <v>180</v>
      </c>
      <c r="H160" s="127"/>
      <c r="I160" s="126">
        <f t="shared" si="33"/>
        <v>0</v>
      </c>
      <c r="J160" s="127"/>
      <c r="K160" s="127"/>
      <c r="L160" s="127"/>
      <c r="M160" s="127"/>
      <c r="N160" s="127"/>
      <c r="O160" s="127"/>
      <c r="P160" s="127"/>
      <c r="Q160" s="127"/>
      <c r="R160" s="127"/>
      <c r="S160" s="127"/>
      <c r="T160" s="125">
        <f t="shared" si="35"/>
        <v>0</v>
      </c>
    </row>
    <row r="161" spans="1:20" s="62" customFormat="1" ht="12" hidden="1" customHeight="1" x14ac:dyDescent="0.25">
      <c r="A161" s="51"/>
      <c r="B161" s="46"/>
      <c r="C161" s="55"/>
      <c r="D161" s="55"/>
      <c r="E161" s="55"/>
      <c r="F161" s="55"/>
      <c r="G161" s="80"/>
      <c r="H161" s="127"/>
      <c r="I161" s="126"/>
      <c r="J161" s="127"/>
      <c r="K161" s="127"/>
      <c r="L161" s="127"/>
      <c r="M161" s="127"/>
      <c r="N161" s="127"/>
      <c r="O161" s="127"/>
      <c r="P161" s="127"/>
      <c r="Q161" s="127"/>
      <c r="R161" s="127"/>
      <c r="S161" s="127"/>
      <c r="T161" s="125"/>
    </row>
    <row r="162" spans="1:20" s="335" customFormat="1" ht="43.5" hidden="1" customHeight="1" x14ac:dyDescent="0.25">
      <c r="A162" s="2"/>
      <c r="B162" s="46"/>
      <c r="C162" s="55"/>
      <c r="D162" s="55" t="s">
        <v>25</v>
      </c>
      <c r="E162" s="55" t="s">
        <v>20</v>
      </c>
      <c r="F162" s="55" t="s">
        <v>267</v>
      </c>
      <c r="G162" s="81" t="s">
        <v>31</v>
      </c>
      <c r="H162" s="127"/>
      <c r="I162" s="127">
        <f t="shared" si="33"/>
        <v>0</v>
      </c>
      <c r="J162" s="127"/>
      <c r="K162" s="127"/>
      <c r="L162" s="127"/>
      <c r="M162" s="127"/>
      <c r="N162" s="127"/>
      <c r="O162" s="127"/>
      <c r="P162" s="127"/>
      <c r="Q162" s="127"/>
      <c r="R162" s="127"/>
      <c r="S162" s="127"/>
      <c r="T162" s="125">
        <f t="shared" ref="T162:T171" si="36">H162+M162</f>
        <v>0</v>
      </c>
    </row>
    <row r="163" spans="1:20" s="335" customFormat="1" ht="52.5" hidden="1" customHeight="1" x14ac:dyDescent="0.25">
      <c r="A163" s="336"/>
      <c r="B163" s="46"/>
      <c r="C163" s="55"/>
      <c r="D163" s="55" t="s">
        <v>26</v>
      </c>
      <c r="E163" s="55" t="s">
        <v>21</v>
      </c>
      <c r="F163" s="55" t="s">
        <v>267</v>
      </c>
      <c r="G163" s="81" t="s">
        <v>32</v>
      </c>
      <c r="H163" s="127"/>
      <c r="I163" s="127">
        <f t="shared" si="33"/>
        <v>0</v>
      </c>
      <c r="J163" s="127"/>
      <c r="K163" s="127"/>
      <c r="L163" s="127"/>
      <c r="M163" s="127"/>
      <c r="N163" s="127"/>
      <c r="O163" s="127"/>
      <c r="P163" s="127"/>
      <c r="Q163" s="127"/>
      <c r="R163" s="127"/>
      <c r="S163" s="127"/>
      <c r="T163" s="125">
        <f t="shared" si="36"/>
        <v>0</v>
      </c>
    </row>
    <row r="164" spans="1:20" s="335" customFormat="1" ht="42.75" hidden="1" customHeight="1" x14ac:dyDescent="0.25">
      <c r="A164" s="336"/>
      <c r="B164" s="46"/>
      <c r="C164" s="55"/>
      <c r="D164" s="55" t="s">
        <v>27</v>
      </c>
      <c r="E164" s="55" t="s">
        <v>22</v>
      </c>
      <c r="F164" s="55" t="s">
        <v>267</v>
      </c>
      <c r="G164" s="334" t="s">
        <v>30</v>
      </c>
      <c r="H164" s="127"/>
      <c r="I164" s="127">
        <f t="shared" si="33"/>
        <v>0</v>
      </c>
      <c r="J164" s="127"/>
      <c r="K164" s="127"/>
      <c r="L164" s="127"/>
      <c r="M164" s="127"/>
      <c r="N164" s="127"/>
      <c r="O164" s="127"/>
      <c r="P164" s="127"/>
      <c r="Q164" s="127"/>
      <c r="R164" s="127"/>
      <c r="S164" s="127"/>
      <c r="T164" s="125">
        <f t="shared" si="36"/>
        <v>0</v>
      </c>
    </row>
    <row r="165" spans="1:20" s="335" customFormat="1" ht="60" hidden="1" customHeight="1" x14ac:dyDescent="0.25">
      <c r="A165" s="336"/>
      <c r="B165" s="46"/>
      <c r="C165" s="55"/>
      <c r="D165" s="55" t="s">
        <v>28</v>
      </c>
      <c r="E165" s="55" t="s">
        <v>23</v>
      </c>
      <c r="F165" s="55" t="s">
        <v>267</v>
      </c>
      <c r="G165" s="81" t="s">
        <v>33</v>
      </c>
      <c r="H165" s="127"/>
      <c r="I165" s="127">
        <f t="shared" si="33"/>
        <v>0</v>
      </c>
      <c r="J165" s="127"/>
      <c r="K165" s="127"/>
      <c r="L165" s="127"/>
      <c r="M165" s="127"/>
      <c r="N165" s="127"/>
      <c r="O165" s="127"/>
      <c r="P165" s="127"/>
      <c r="Q165" s="127"/>
      <c r="R165" s="127"/>
      <c r="S165" s="127"/>
      <c r="T165" s="125">
        <f t="shared" si="36"/>
        <v>0</v>
      </c>
    </row>
    <row r="166" spans="1:20" s="335" customFormat="1" ht="70.5" hidden="1" customHeight="1" x14ac:dyDescent="0.25">
      <c r="A166" s="336"/>
      <c r="B166" s="46"/>
      <c r="C166" s="55"/>
      <c r="D166" s="55" t="s">
        <v>29</v>
      </c>
      <c r="E166" s="55" t="s">
        <v>24</v>
      </c>
      <c r="F166" s="55" t="s">
        <v>267</v>
      </c>
      <c r="G166" s="81" t="s">
        <v>34</v>
      </c>
      <c r="H166" s="127"/>
      <c r="I166" s="127">
        <f t="shared" si="33"/>
        <v>0</v>
      </c>
      <c r="J166" s="127"/>
      <c r="K166" s="127"/>
      <c r="L166" s="127"/>
      <c r="M166" s="127"/>
      <c r="N166" s="127"/>
      <c r="O166" s="127"/>
      <c r="P166" s="127"/>
      <c r="Q166" s="127"/>
      <c r="R166" s="127"/>
      <c r="S166" s="127"/>
      <c r="T166" s="125">
        <f t="shared" si="36"/>
        <v>0</v>
      </c>
    </row>
    <row r="167" spans="1:20" s="377" customFormat="1" ht="40.5" customHeight="1" x14ac:dyDescent="0.3">
      <c r="A167" s="95"/>
      <c r="B167" s="96"/>
      <c r="C167" s="359" t="s">
        <v>403</v>
      </c>
      <c r="D167" s="359" t="s">
        <v>704</v>
      </c>
      <c r="E167" s="359" t="s">
        <v>84</v>
      </c>
      <c r="F167" s="359" t="s">
        <v>240</v>
      </c>
      <c r="G167" s="454" t="s">
        <v>818</v>
      </c>
      <c r="H167" s="452">
        <v>4400</v>
      </c>
      <c r="I167" s="452">
        <f t="shared" si="33"/>
        <v>4400</v>
      </c>
      <c r="J167" s="452"/>
      <c r="K167" s="452"/>
      <c r="L167" s="452"/>
      <c r="M167" s="452"/>
      <c r="N167" s="452"/>
      <c r="O167" s="452"/>
      <c r="P167" s="452"/>
      <c r="Q167" s="452"/>
      <c r="R167" s="452"/>
      <c r="S167" s="452"/>
      <c r="T167" s="453">
        <f t="shared" si="36"/>
        <v>4400</v>
      </c>
    </row>
    <row r="168" spans="1:20" s="78" customFormat="1" ht="89.25" customHeight="1" x14ac:dyDescent="0.25">
      <c r="A168" s="66"/>
      <c r="B168" s="43"/>
      <c r="C168" s="54" t="s">
        <v>263</v>
      </c>
      <c r="D168" s="54" t="s">
        <v>819</v>
      </c>
      <c r="E168" s="54" t="s">
        <v>820</v>
      </c>
      <c r="F168" s="54" t="s">
        <v>267</v>
      </c>
      <c r="G168" s="571" t="s">
        <v>821</v>
      </c>
      <c r="H168" s="126">
        <v>150000</v>
      </c>
      <c r="I168" s="126">
        <f t="shared" si="33"/>
        <v>150000</v>
      </c>
      <c r="J168" s="126"/>
      <c r="K168" s="126"/>
      <c r="L168" s="126"/>
      <c r="M168" s="126"/>
      <c r="N168" s="126"/>
      <c r="O168" s="126"/>
      <c r="P168" s="126">
        <f>M168-S168</f>
        <v>0</v>
      </c>
      <c r="Q168" s="126"/>
      <c r="R168" s="126"/>
      <c r="S168" s="126"/>
      <c r="T168" s="124">
        <f t="shared" si="36"/>
        <v>150000</v>
      </c>
    </row>
    <row r="169" spans="1:20" s="78" customFormat="1" ht="53.25" hidden="1" customHeight="1" x14ac:dyDescent="0.25">
      <c r="A169" s="66"/>
      <c r="B169" s="43"/>
      <c r="C169" s="54" t="s">
        <v>264</v>
      </c>
      <c r="D169" s="54" t="s">
        <v>831</v>
      </c>
      <c r="E169" s="54" t="s">
        <v>832</v>
      </c>
      <c r="F169" s="54" t="s">
        <v>240</v>
      </c>
      <c r="G169" s="337" t="s">
        <v>85</v>
      </c>
      <c r="H169" s="126"/>
      <c r="I169" s="126">
        <f t="shared" si="33"/>
        <v>0</v>
      </c>
      <c r="J169" s="124"/>
      <c r="K169" s="126"/>
      <c r="L169" s="126"/>
      <c r="M169" s="126"/>
      <c r="N169" s="126"/>
      <c r="O169" s="126"/>
      <c r="P169" s="126">
        <f>M169-S169</f>
        <v>0</v>
      </c>
      <c r="Q169" s="126"/>
      <c r="R169" s="126"/>
      <c r="S169" s="126"/>
      <c r="T169" s="124">
        <f t="shared" si="36"/>
        <v>0</v>
      </c>
    </row>
    <row r="170" spans="1:20" s="78" customFormat="1" ht="165" hidden="1" customHeight="1" x14ac:dyDescent="0.25">
      <c r="A170" s="66"/>
      <c r="B170" s="43"/>
      <c r="C170" s="54" t="s">
        <v>266</v>
      </c>
      <c r="D170" s="54" t="s">
        <v>705</v>
      </c>
      <c r="E170" s="54" t="s">
        <v>580</v>
      </c>
      <c r="F170" s="54" t="s">
        <v>233</v>
      </c>
      <c r="G170" s="281" t="s">
        <v>816</v>
      </c>
      <c r="H170" s="126"/>
      <c r="I170" s="126">
        <f t="shared" si="33"/>
        <v>0</v>
      </c>
      <c r="J170" s="126"/>
      <c r="K170" s="126"/>
      <c r="L170" s="126"/>
      <c r="M170" s="126"/>
      <c r="N170" s="126"/>
      <c r="O170" s="126"/>
      <c r="P170" s="126">
        <f>M170-S170</f>
        <v>0</v>
      </c>
      <c r="Q170" s="126"/>
      <c r="R170" s="126"/>
      <c r="S170" s="126"/>
      <c r="T170" s="124">
        <f t="shared" si="36"/>
        <v>0</v>
      </c>
    </row>
    <row r="171" spans="1:20" s="78" customFormat="1" ht="31.5" customHeight="1" x14ac:dyDescent="0.25">
      <c r="A171" s="66"/>
      <c r="B171" s="43"/>
      <c r="C171" s="54" t="s">
        <v>177</v>
      </c>
      <c r="D171" s="54" t="s">
        <v>822</v>
      </c>
      <c r="E171" s="54" t="s">
        <v>743</v>
      </c>
      <c r="F171" s="54" t="s">
        <v>232</v>
      </c>
      <c r="G171" s="44" t="s">
        <v>744</v>
      </c>
      <c r="H171" s="126">
        <v>196800</v>
      </c>
      <c r="I171" s="126">
        <f t="shared" si="33"/>
        <v>196800</v>
      </c>
      <c r="J171" s="126"/>
      <c r="K171" s="126"/>
      <c r="L171" s="126"/>
      <c r="M171" s="126"/>
      <c r="N171" s="126"/>
      <c r="O171" s="126"/>
      <c r="P171" s="126">
        <f>M171-S171</f>
        <v>0</v>
      </c>
      <c r="Q171" s="126"/>
      <c r="R171" s="126"/>
      <c r="S171" s="126"/>
      <c r="T171" s="124">
        <f t="shared" si="36"/>
        <v>196800</v>
      </c>
    </row>
    <row r="172" spans="1:20" s="62" customFormat="1" ht="13.5" hidden="1" customHeight="1" x14ac:dyDescent="0.25">
      <c r="A172" s="51"/>
      <c r="B172" s="46"/>
      <c r="C172" s="55"/>
      <c r="D172" s="55"/>
      <c r="E172" s="55"/>
      <c r="F172" s="55"/>
      <c r="G172" s="81"/>
      <c r="H172" s="127"/>
      <c r="I172" s="127"/>
      <c r="J172" s="127"/>
      <c r="K172" s="127"/>
      <c r="L172" s="127"/>
      <c r="M172" s="127"/>
      <c r="N172" s="127"/>
      <c r="O172" s="127"/>
      <c r="P172" s="127"/>
      <c r="Q172" s="127"/>
      <c r="R172" s="127"/>
      <c r="S172" s="127"/>
      <c r="T172" s="125"/>
    </row>
    <row r="173" spans="1:20" s="88" customFormat="1" ht="20.25" customHeight="1" x14ac:dyDescent="0.25">
      <c r="A173" s="87"/>
      <c r="B173" s="620"/>
      <c r="C173" s="620"/>
      <c r="D173" s="621"/>
      <c r="E173" s="621" t="s">
        <v>194</v>
      </c>
      <c r="F173" s="621"/>
      <c r="G173" s="622" t="s">
        <v>190</v>
      </c>
      <c r="H173" s="124">
        <f>H174+H175</f>
        <v>0</v>
      </c>
      <c r="I173" s="124">
        <f t="shared" ref="I173:R173" si="37">I174+I175</f>
        <v>0</v>
      </c>
      <c r="J173" s="124">
        <f t="shared" si="37"/>
        <v>0</v>
      </c>
      <c r="K173" s="124">
        <f t="shared" si="37"/>
        <v>0</v>
      </c>
      <c r="L173" s="124">
        <f t="shared" si="37"/>
        <v>0</v>
      </c>
      <c r="M173" s="124">
        <v>804450</v>
      </c>
      <c r="N173" s="124">
        <v>804450</v>
      </c>
      <c r="O173" s="124">
        <v>804450</v>
      </c>
      <c r="P173" s="124">
        <f t="shared" si="37"/>
        <v>0</v>
      </c>
      <c r="Q173" s="124">
        <f t="shared" si="37"/>
        <v>0</v>
      </c>
      <c r="R173" s="124">
        <f t="shared" si="37"/>
        <v>0</v>
      </c>
      <c r="S173" s="124">
        <v>804450</v>
      </c>
      <c r="T173" s="124">
        <f t="shared" ref="T173:T205" si="38">H173+M173</f>
        <v>804450</v>
      </c>
    </row>
    <row r="174" spans="1:20" s="601" customFormat="1" ht="71.25" customHeight="1" x14ac:dyDescent="0.25">
      <c r="A174" s="599"/>
      <c r="B174" s="209"/>
      <c r="C174" s="209"/>
      <c r="D174" s="210" t="s">
        <v>192</v>
      </c>
      <c r="E174" s="210" t="s">
        <v>193</v>
      </c>
      <c r="F174" s="210" t="s">
        <v>201</v>
      </c>
      <c r="G174" s="619" t="s">
        <v>191</v>
      </c>
      <c r="H174" s="125"/>
      <c r="I174" s="125"/>
      <c r="J174" s="125"/>
      <c r="K174" s="125"/>
      <c r="L174" s="125"/>
      <c r="M174" s="125">
        <v>804450</v>
      </c>
      <c r="N174" s="125">
        <v>804450</v>
      </c>
      <c r="O174" s="125">
        <v>804450</v>
      </c>
      <c r="P174" s="125">
        <f>M174-S174</f>
        <v>0</v>
      </c>
      <c r="Q174" s="125"/>
      <c r="R174" s="125"/>
      <c r="S174" s="125">
        <v>804450</v>
      </c>
      <c r="T174" s="125">
        <f t="shared" si="38"/>
        <v>804450</v>
      </c>
    </row>
    <row r="175" spans="1:20" s="62" customFormat="1" ht="19.5" hidden="1" customHeight="1" x14ac:dyDescent="0.25">
      <c r="A175" s="51"/>
      <c r="B175" s="46"/>
      <c r="C175" s="46"/>
      <c r="D175" s="55"/>
      <c r="E175" s="55"/>
      <c r="F175" s="55"/>
      <c r="G175" s="80"/>
      <c r="H175" s="127"/>
      <c r="I175" s="127"/>
      <c r="J175" s="127"/>
      <c r="K175" s="127"/>
      <c r="L175" s="127"/>
      <c r="M175" s="127"/>
      <c r="N175" s="127"/>
      <c r="O175" s="127"/>
      <c r="P175" s="127">
        <f>M175-S175</f>
        <v>0</v>
      </c>
      <c r="Q175" s="127"/>
      <c r="R175" s="127"/>
      <c r="S175" s="127"/>
      <c r="T175" s="125">
        <f t="shared" si="38"/>
        <v>0</v>
      </c>
    </row>
    <row r="176" spans="1:20" s="78" customFormat="1" ht="54" customHeight="1" x14ac:dyDescent="0.25">
      <c r="A176" s="66"/>
      <c r="B176" s="73">
        <v>24</v>
      </c>
      <c r="C176" s="73"/>
      <c r="D176" s="67" t="s">
        <v>639</v>
      </c>
      <c r="E176" s="67"/>
      <c r="F176" s="67"/>
      <c r="G176" s="68" t="s">
        <v>523</v>
      </c>
      <c r="H176" s="123">
        <f>H178</f>
        <v>5445784</v>
      </c>
      <c r="I176" s="123">
        <f t="shared" ref="I176:S176" si="39">I178</f>
        <v>5445784</v>
      </c>
      <c r="J176" s="123">
        <f t="shared" si="39"/>
        <v>3589775</v>
      </c>
      <c r="K176" s="123">
        <f t="shared" si="39"/>
        <v>590784</v>
      </c>
      <c r="L176" s="123">
        <f t="shared" si="39"/>
        <v>0</v>
      </c>
      <c r="M176" s="123">
        <f t="shared" si="39"/>
        <v>128000</v>
      </c>
      <c r="N176" s="123">
        <f t="shared" si="39"/>
        <v>65000</v>
      </c>
      <c r="O176" s="123">
        <f t="shared" si="39"/>
        <v>65000</v>
      </c>
      <c r="P176" s="123">
        <f t="shared" si="39"/>
        <v>63000</v>
      </c>
      <c r="Q176" s="123">
        <f t="shared" si="39"/>
        <v>3600</v>
      </c>
      <c r="R176" s="123">
        <f t="shared" si="39"/>
        <v>6020</v>
      </c>
      <c r="S176" s="123">
        <f t="shared" si="39"/>
        <v>65000</v>
      </c>
      <c r="T176" s="123">
        <f t="shared" si="38"/>
        <v>5573784</v>
      </c>
    </row>
    <row r="177" spans="1:20" s="78" customFormat="1" ht="51" customHeight="1" x14ac:dyDescent="0.25">
      <c r="A177" s="66"/>
      <c r="B177" s="73"/>
      <c r="C177" s="73"/>
      <c r="D177" s="67" t="s">
        <v>640</v>
      </c>
      <c r="E177" s="67"/>
      <c r="F177" s="67"/>
      <c r="G177" s="68" t="s">
        <v>664</v>
      </c>
      <c r="H177" s="123">
        <f>H178</f>
        <v>5445784</v>
      </c>
      <c r="I177" s="123">
        <f>H177-L177</f>
        <v>5445784</v>
      </c>
      <c r="J177" s="123">
        <f t="shared" ref="J177:O177" si="40">J178</f>
        <v>3589775</v>
      </c>
      <c r="K177" s="123">
        <f t="shared" si="40"/>
        <v>590784</v>
      </c>
      <c r="L177" s="123">
        <f t="shared" si="40"/>
        <v>0</v>
      </c>
      <c r="M177" s="123">
        <f t="shared" si="40"/>
        <v>128000</v>
      </c>
      <c r="N177" s="123">
        <f t="shared" si="40"/>
        <v>65000</v>
      </c>
      <c r="O177" s="123">
        <f t="shared" si="40"/>
        <v>65000</v>
      </c>
      <c r="P177" s="123">
        <f>M177-S177</f>
        <v>63000</v>
      </c>
      <c r="Q177" s="123">
        <f>Q178</f>
        <v>3600</v>
      </c>
      <c r="R177" s="123">
        <f>R178</f>
        <v>6020</v>
      </c>
      <c r="S177" s="123">
        <f>S178</f>
        <v>65000</v>
      </c>
      <c r="T177" s="123">
        <f t="shared" si="38"/>
        <v>5573784</v>
      </c>
    </row>
    <row r="178" spans="1:20" s="88" customFormat="1" ht="19.5" customHeight="1" x14ac:dyDescent="0.25">
      <c r="A178" s="87"/>
      <c r="B178" s="86"/>
      <c r="C178" s="82" t="s">
        <v>349</v>
      </c>
      <c r="D178" s="82" t="s">
        <v>642</v>
      </c>
      <c r="E178" s="82" t="s">
        <v>55</v>
      </c>
      <c r="F178" s="82"/>
      <c r="G178" s="83" t="s">
        <v>350</v>
      </c>
      <c r="H178" s="124">
        <f>H179+H180+H181+H189</f>
        <v>5445784</v>
      </c>
      <c r="I178" s="124">
        <f>I179+I180+I181+I189</f>
        <v>5445784</v>
      </c>
      <c r="J178" s="124">
        <f t="shared" ref="J178:S178" si="41">J179+J180+J181</f>
        <v>3589775</v>
      </c>
      <c r="K178" s="124">
        <f t="shared" si="41"/>
        <v>590784</v>
      </c>
      <c r="L178" s="124">
        <f t="shared" si="41"/>
        <v>0</v>
      </c>
      <c r="M178" s="124">
        <f t="shared" si="41"/>
        <v>128000</v>
      </c>
      <c r="N178" s="124">
        <f t="shared" si="41"/>
        <v>65000</v>
      </c>
      <c r="O178" s="124">
        <f t="shared" si="41"/>
        <v>65000</v>
      </c>
      <c r="P178" s="124">
        <f t="shared" si="41"/>
        <v>63000</v>
      </c>
      <c r="Q178" s="124">
        <f t="shared" si="41"/>
        <v>3600</v>
      </c>
      <c r="R178" s="124">
        <f t="shared" si="41"/>
        <v>6020</v>
      </c>
      <c r="S178" s="124">
        <f t="shared" si="41"/>
        <v>65000</v>
      </c>
      <c r="T178" s="124">
        <f t="shared" si="38"/>
        <v>5573784</v>
      </c>
    </row>
    <row r="179" spans="1:20" s="62" customFormat="1" ht="15.75" customHeight="1" x14ac:dyDescent="0.25">
      <c r="A179" s="51"/>
      <c r="B179" s="46"/>
      <c r="C179" s="55" t="s">
        <v>319</v>
      </c>
      <c r="D179" s="55" t="s">
        <v>643</v>
      </c>
      <c r="E179" s="55" t="s">
        <v>641</v>
      </c>
      <c r="F179" s="55" t="s">
        <v>320</v>
      </c>
      <c r="G179" s="447" t="s">
        <v>645</v>
      </c>
      <c r="H179" s="127">
        <v>2743328</v>
      </c>
      <c r="I179" s="127">
        <f>H179-L179</f>
        <v>2743328</v>
      </c>
      <c r="J179" s="127">
        <v>2024000</v>
      </c>
      <c r="K179" s="127">
        <v>88522</v>
      </c>
      <c r="L179" s="127"/>
      <c r="M179" s="127">
        <v>46000</v>
      </c>
      <c r="N179" s="127">
        <v>40000</v>
      </c>
      <c r="O179" s="127">
        <v>40000</v>
      </c>
      <c r="P179" s="127">
        <f>M179-S179</f>
        <v>6000</v>
      </c>
      <c r="Q179" s="127"/>
      <c r="R179" s="127"/>
      <c r="S179" s="127">
        <v>40000</v>
      </c>
      <c r="T179" s="125">
        <f t="shared" si="38"/>
        <v>2789328</v>
      </c>
    </row>
    <row r="180" spans="1:20" s="62" customFormat="1" ht="51.75" customHeight="1" x14ac:dyDescent="0.25">
      <c r="A180" s="51"/>
      <c r="B180" s="46"/>
      <c r="C180" s="55" t="s">
        <v>321</v>
      </c>
      <c r="D180" s="55" t="s">
        <v>644</v>
      </c>
      <c r="E180" s="55" t="s">
        <v>56</v>
      </c>
      <c r="F180" s="55" t="s">
        <v>322</v>
      </c>
      <c r="G180" s="447" t="s">
        <v>823</v>
      </c>
      <c r="H180" s="127">
        <v>2207162</v>
      </c>
      <c r="I180" s="127">
        <f>H180-L180</f>
        <v>2207162</v>
      </c>
      <c r="J180" s="127">
        <v>1211600</v>
      </c>
      <c r="K180" s="127">
        <v>502262</v>
      </c>
      <c r="L180" s="127"/>
      <c r="M180" s="127">
        <v>57000</v>
      </c>
      <c r="N180" s="127"/>
      <c r="O180" s="127"/>
      <c r="P180" s="127">
        <f>M180-S180</f>
        <v>57000</v>
      </c>
      <c r="Q180" s="127">
        <v>3600</v>
      </c>
      <c r="R180" s="127">
        <v>6020</v>
      </c>
      <c r="S180" s="127"/>
      <c r="T180" s="125">
        <f t="shared" si="38"/>
        <v>2264162</v>
      </c>
    </row>
    <row r="181" spans="1:20" s="62" customFormat="1" ht="30" customHeight="1" x14ac:dyDescent="0.25">
      <c r="A181" s="51"/>
      <c r="B181" s="46"/>
      <c r="C181" s="55" t="s">
        <v>323</v>
      </c>
      <c r="D181" s="55" t="s">
        <v>824</v>
      </c>
      <c r="E181" s="55" t="s">
        <v>825</v>
      </c>
      <c r="F181" s="55" t="s">
        <v>324</v>
      </c>
      <c r="G181" s="447" t="s">
        <v>826</v>
      </c>
      <c r="H181" s="127">
        <v>455294</v>
      </c>
      <c r="I181" s="127">
        <f>H181-L181</f>
        <v>455294</v>
      </c>
      <c r="J181" s="127">
        <v>354175</v>
      </c>
      <c r="K181" s="127"/>
      <c r="L181" s="127"/>
      <c r="M181" s="127">
        <v>25000</v>
      </c>
      <c r="N181" s="127">
        <v>25000</v>
      </c>
      <c r="O181" s="127">
        <v>25000</v>
      </c>
      <c r="P181" s="127">
        <f>M181-S181</f>
        <v>0</v>
      </c>
      <c r="Q181" s="127"/>
      <c r="R181" s="127"/>
      <c r="S181" s="127">
        <v>25000</v>
      </c>
      <c r="T181" s="125">
        <f t="shared" si="38"/>
        <v>480294</v>
      </c>
    </row>
    <row r="182" spans="1:20" s="62" customFormat="1" ht="36.75" hidden="1" customHeight="1" x14ac:dyDescent="0.25">
      <c r="A182" s="51"/>
      <c r="B182" s="73">
        <v>53</v>
      </c>
      <c r="C182" s="73"/>
      <c r="D182" s="71"/>
      <c r="E182" s="71"/>
      <c r="F182" s="71"/>
      <c r="G182" s="572" t="s">
        <v>329</v>
      </c>
      <c r="H182" s="123"/>
      <c r="I182" s="123">
        <f t="shared" ref="I182:S182" si="42">I183</f>
        <v>0</v>
      </c>
      <c r="J182" s="128">
        <f t="shared" si="42"/>
        <v>0</v>
      </c>
      <c r="K182" s="128">
        <f t="shared" si="42"/>
        <v>0</v>
      </c>
      <c r="L182" s="128">
        <f t="shared" si="42"/>
        <v>0</v>
      </c>
      <c r="M182" s="128">
        <f t="shared" si="42"/>
        <v>0</v>
      </c>
      <c r="N182" s="128"/>
      <c r="O182" s="128"/>
      <c r="P182" s="128">
        <f t="shared" si="42"/>
        <v>0</v>
      </c>
      <c r="Q182" s="128">
        <f t="shared" si="42"/>
        <v>0</v>
      </c>
      <c r="R182" s="128">
        <f t="shared" si="42"/>
        <v>0</v>
      </c>
      <c r="S182" s="128">
        <f t="shared" si="42"/>
        <v>0</v>
      </c>
      <c r="T182" s="123">
        <f t="shared" si="38"/>
        <v>0</v>
      </c>
    </row>
    <row r="183" spans="1:20" s="88" customFormat="1" ht="36.75" hidden="1" customHeight="1" x14ac:dyDescent="0.25">
      <c r="A183" s="87"/>
      <c r="B183" s="86"/>
      <c r="C183" s="86"/>
      <c r="D183" s="82" t="s">
        <v>351</v>
      </c>
      <c r="E183" s="82"/>
      <c r="F183" s="82"/>
      <c r="G183" s="573" t="s">
        <v>352</v>
      </c>
      <c r="H183" s="124"/>
      <c r="I183" s="124">
        <f t="shared" ref="I183:S183" si="43">I184</f>
        <v>0</v>
      </c>
      <c r="J183" s="124">
        <f t="shared" si="43"/>
        <v>0</v>
      </c>
      <c r="K183" s="124">
        <f t="shared" si="43"/>
        <v>0</v>
      </c>
      <c r="L183" s="124">
        <f t="shared" si="43"/>
        <v>0</v>
      </c>
      <c r="M183" s="124">
        <f t="shared" si="43"/>
        <v>0</v>
      </c>
      <c r="N183" s="124"/>
      <c r="O183" s="124"/>
      <c r="P183" s="124">
        <f t="shared" si="43"/>
        <v>0</v>
      </c>
      <c r="Q183" s="124">
        <f t="shared" si="43"/>
        <v>0</v>
      </c>
      <c r="R183" s="124">
        <f t="shared" si="43"/>
        <v>0</v>
      </c>
      <c r="S183" s="124">
        <f t="shared" si="43"/>
        <v>0</v>
      </c>
      <c r="T183" s="124">
        <f t="shared" si="38"/>
        <v>0</v>
      </c>
    </row>
    <row r="184" spans="1:20" s="62" customFormat="1" ht="36.75" hidden="1" customHeight="1" x14ac:dyDescent="0.25">
      <c r="A184" s="51"/>
      <c r="B184" s="46"/>
      <c r="C184" s="46"/>
      <c r="D184" s="55" t="s">
        <v>182</v>
      </c>
      <c r="E184" s="55"/>
      <c r="F184" s="55" t="s">
        <v>326</v>
      </c>
      <c r="G184" s="574" t="s">
        <v>195</v>
      </c>
      <c r="H184" s="127"/>
      <c r="I184" s="127">
        <f>H184-L184</f>
        <v>0</v>
      </c>
      <c r="J184" s="127"/>
      <c r="K184" s="127"/>
      <c r="L184" s="127"/>
      <c r="M184" s="127"/>
      <c r="N184" s="127"/>
      <c r="O184" s="127"/>
      <c r="P184" s="127">
        <f>M184-S184</f>
        <v>0</v>
      </c>
      <c r="Q184" s="127">
        <f>P184-S184</f>
        <v>0</v>
      </c>
      <c r="R184" s="127"/>
      <c r="S184" s="127"/>
      <c r="T184" s="125">
        <f t="shared" si="38"/>
        <v>0</v>
      </c>
    </row>
    <row r="185" spans="1:20" s="78" customFormat="1" ht="64.5" hidden="1" customHeight="1" x14ac:dyDescent="0.25">
      <c r="A185" s="66"/>
      <c r="B185" s="43"/>
      <c r="C185" s="43"/>
      <c r="D185" s="54" t="s">
        <v>657</v>
      </c>
      <c r="E185" s="54"/>
      <c r="F185" s="54"/>
      <c r="G185" s="575" t="s">
        <v>716</v>
      </c>
      <c r="H185" s="126"/>
      <c r="I185" s="126">
        <f>H185-L185</f>
        <v>0</v>
      </c>
      <c r="J185" s="126"/>
      <c r="K185" s="126"/>
      <c r="L185" s="126"/>
      <c r="M185" s="126">
        <f>M188</f>
        <v>0</v>
      </c>
      <c r="N185" s="126"/>
      <c r="O185" s="126"/>
      <c r="P185" s="126">
        <f>M185-S185</f>
        <v>0</v>
      </c>
      <c r="Q185" s="126"/>
      <c r="R185" s="126"/>
      <c r="S185" s="126">
        <f>S188</f>
        <v>0</v>
      </c>
      <c r="T185" s="207">
        <f t="shared" si="38"/>
        <v>0</v>
      </c>
    </row>
    <row r="186" spans="1:20" s="78" customFormat="1" ht="51.75" hidden="1" customHeight="1" x14ac:dyDescent="0.25">
      <c r="A186" s="66"/>
      <c r="B186" s="43"/>
      <c r="C186" s="43"/>
      <c r="D186" s="54" t="s">
        <v>656</v>
      </c>
      <c r="E186" s="54"/>
      <c r="F186" s="54"/>
      <c r="G186" s="575" t="s">
        <v>716</v>
      </c>
      <c r="H186" s="126"/>
      <c r="I186" s="126"/>
      <c r="J186" s="126"/>
      <c r="K186" s="126"/>
      <c r="L186" s="126"/>
      <c r="M186" s="126">
        <f>M188</f>
        <v>0</v>
      </c>
      <c r="N186" s="126"/>
      <c r="O186" s="126"/>
      <c r="P186" s="126">
        <f>M186-S186</f>
        <v>0</v>
      </c>
      <c r="Q186" s="126"/>
      <c r="R186" s="126"/>
      <c r="S186" s="126">
        <f>S188</f>
        <v>0</v>
      </c>
      <c r="T186" s="207">
        <f t="shared" si="38"/>
        <v>0</v>
      </c>
    </row>
    <row r="187" spans="1:20" s="78" customFormat="1" ht="36.75" hidden="1" customHeight="1" x14ac:dyDescent="0.25">
      <c r="A187" s="66"/>
      <c r="B187" s="43"/>
      <c r="C187" s="43"/>
      <c r="D187" s="54"/>
      <c r="E187" s="54" t="s">
        <v>654</v>
      </c>
      <c r="F187" s="54"/>
      <c r="G187" s="575" t="s">
        <v>415</v>
      </c>
      <c r="H187" s="126"/>
      <c r="I187" s="126"/>
      <c r="J187" s="126"/>
      <c r="K187" s="126"/>
      <c r="L187" s="126"/>
      <c r="M187" s="126">
        <f>M188</f>
        <v>0</v>
      </c>
      <c r="N187" s="126"/>
      <c r="O187" s="126"/>
      <c r="P187" s="126">
        <f>M187-S187</f>
        <v>0</v>
      </c>
      <c r="Q187" s="126"/>
      <c r="R187" s="126"/>
      <c r="S187" s="126">
        <f>S188</f>
        <v>0</v>
      </c>
      <c r="T187" s="207">
        <f t="shared" si="38"/>
        <v>0</v>
      </c>
    </row>
    <row r="188" spans="1:20" s="62" customFormat="1" ht="53.25" hidden="1" customHeight="1" x14ac:dyDescent="0.25">
      <c r="A188" s="51"/>
      <c r="B188" s="46"/>
      <c r="C188" s="46">
        <v>160903</v>
      </c>
      <c r="D188" s="55" t="s">
        <v>655</v>
      </c>
      <c r="E188" s="55" t="s">
        <v>646</v>
      </c>
      <c r="F188" s="55" t="s">
        <v>326</v>
      </c>
      <c r="G188" s="217" t="s">
        <v>647</v>
      </c>
      <c r="H188" s="127"/>
      <c r="I188" s="127"/>
      <c r="J188" s="127"/>
      <c r="K188" s="127"/>
      <c r="L188" s="127"/>
      <c r="M188" s="127"/>
      <c r="N188" s="127"/>
      <c r="O188" s="127"/>
      <c r="P188" s="127">
        <f>M188-S188</f>
        <v>0</v>
      </c>
      <c r="Q188" s="127"/>
      <c r="R188" s="127"/>
      <c r="S188" s="127"/>
      <c r="T188" s="125">
        <f t="shared" si="38"/>
        <v>0</v>
      </c>
    </row>
    <row r="189" spans="1:20" s="62" customFormat="1" ht="33.75" customHeight="1" x14ac:dyDescent="0.25">
      <c r="A189" s="51"/>
      <c r="B189" s="46"/>
      <c r="C189" s="46"/>
      <c r="D189" s="55" t="s">
        <v>398</v>
      </c>
      <c r="E189" s="55" t="s">
        <v>399</v>
      </c>
      <c r="F189" s="55" t="s">
        <v>324</v>
      </c>
      <c r="G189" s="217" t="s">
        <v>400</v>
      </c>
      <c r="H189" s="127">
        <v>40000</v>
      </c>
      <c r="I189" s="127">
        <f>H189-L189</f>
        <v>40000</v>
      </c>
      <c r="J189" s="127"/>
      <c r="K189" s="127"/>
      <c r="L189" s="127"/>
      <c r="M189" s="127"/>
      <c r="N189" s="127"/>
      <c r="O189" s="127"/>
      <c r="P189" s="127"/>
      <c r="Q189" s="127"/>
      <c r="R189" s="127"/>
      <c r="S189" s="127"/>
      <c r="T189" s="125">
        <f t="shared" si="38"/>
        <v>40000</v>
      </c>
    </row>
    <row r="190" spans="1:20" s="78" customFormat="1" ht="54" customHeight="1" x14ac:dyDescent="0.25">
      <c r="A190" s="66"/>
      <c r="B190" s="73">
        <v>76</v>
      </c>
      <c r="C190" s="73"/>
      <c r="D190" s="224" t="s">
        <v>648</v>
      </c>
      <c r="E190" s="67"/>
      <c r="F190" s="67"/>
      <c r="G190" s="576" t="s">
        <v>5</v>
      </c>
      <c r="H190" s="123">
        <f>H191+H195+H200+H201</f>
        <v>6102763</v>
      </c>
      <c r="I190" s="123">
        <f>I191+I195+I200</f>
        <v>5958723</v>
      </c>
      <c r="J190" s="123">
        <f>J193+J194+J195+J196+J197+J198+J199+J200</f>
        <v>0</v>
      </c>
      <c r="K190" s="123">
        <f>K193+K194+K195+K196+K197+K198+K199+K200</f>
        <v>0</v>
      </c>
      <c r="L190" s="123">
        <f>L191+L195+L200</f>
        <v>94040</v>
      </c>
      <c r="M190" s="123">
        <f t="shared" ref="M190:S190" si="44">M193+M194+M195+M196+M197+M198+M199+M200</f>
        <v>0</v>
      </c>
      <c r="N190" s="123">
        <f t="shared" si="44"/>
        <v>0</v>
      </c>
      <c r="O190" s="123"/>
      <c r="P190" s="123">
        <f t="shared" si="44"/>
        <v>0</v>
      </c>
      <c r="Q190" s="123">
        <f t="shared" si="44"/>
        <v>0</v>
      </c>
      <c r="R190" s="123">
        <f t="shared" si="44"/>
        <v>0</v>
      </c>
      <c r="S190" s="123">
        <f t="shared" si="44"/>
        <v>0</v>
      </c>
      <c r="T190" s="123">
        <f t="shared" si="38"/>
        <v>6102763</v>
      </c>
    </row>
    <row r="191" spans="1:20" s="78" customFormat="1" ht="60" customHeight="1" x14ac:dyDescent="0.25">
      <c r="A191" s="66"/>
      <c r="B191" s="73"/>
      <c r="C191" s="73"/>
      <c r="D191" s="67" t="s">
        <v>649</v>
      </c>
      <c r="E191" s="67"/>
      <c r="F191" s="67"/>
      <c r="G191" s="576" t="s">
        <v>6</v>
      </c>
      <c r="H191" s="123">
        <f>H193+H196+H201+H202+H204+H203</f>
        <v>6102763</v>
      </c>
      <c r="I191" s="123">
        <f>I193+I196+I201+I202+I204+I203</f>
        <v>5958723</v>
      </c>
      <c r="J191" s="123">
        <f>J193+J196+J201</f>
        <v>0</v>
      </c>
      <c r="K191" s="123">
        <f>K193+K196+K201</f>
        <v>0</v>
      </c>
      <c r="L191" s="123">
        <f>L193+L196+L201+L202+L204+L203</f>
        <v>94040</v>
      </c>
      <c r="M191" s="123">
        <f>M193+M196+M201</f>
        <v>0</v>
      </c>
      <c r="N191" s="123">
        <f>N193+N196+N201</f>
        <v>0</v>
      </c>
      <c r="O191" s="123"/>
      <c r="P191" s="123"/>
      <c r="Q191" s="123">
        <f>Q193+Q196+Q201</f>
        <v>0</v>
      </c>
      <c r="R191" s="123">
        <f>R193+R196+R201</f>
        <v>0</v>
      </c>
      <c r="S191" s="123">
        <f>S193+S196+S201</f>
        <v>0</v>
      </c>
      <c r="T191" s="123">
        <f t="shared" si="38"/>
        <v>6102763</v>
      </c>
    </row>
    <row r="192" spans="1:20" s="88" customFormat="1" ht="21" customHeight="1" x14ac:dyDescent="0.25">
      <c r="A192" s="87"/>
      <c r="B192" s="86"/>
      <c r="C192" s="86"/>
      <c r="D192" s="82" t="s">
        <v>650</v>
      </c>
      <c r="E192" s="82" t="s">
        <v>57</v>
      </c>
      <c r="F192" s="82"/>
      <c r="G192" s="612" t="s">
        <v>334</v>
      </c>
      <c r="H192" s="124">
        <v>50000</v>
      </c>
      <c r="I192" s="124"/>
      <c r="J192" s="124"/>
      <c r="K192" s="124"/>
      <c r="L192" s="124"/>
      <c r="M192" s="124"/>
      <c r="N192" s="124"/>
      <c r="O192" s="124"/>
      <c r="P192" s="124"/>
      <c r="Q192" s="124"/>
      <c r="R192" s="124"/>
      <c r="S192" s="124"/>
      <c r="T192" s="124">
        <f>T193</f>
        <v>50000</v>
      </c>
    </row>
    <row r="193" spans="1:20" s="62" customFormat="1" ht="18.75" customHeight="1" x14ac:dyDescent="0.25">
      <c r="A193" s="51"/>
      <c r="B193" s="46"/>
      <c r="C193" s="55" t="s">
        <v>330</v>
      </c>
      <c r="D193" s="55" t="s">
        <v>439</v>
      </c>
      <c r="E193" s="55" t="s">
        <v>437</v>
      </c>
      <c r="F193" s="55" t="s">
        <v>228</v>
      </c>
      <c r="G193" s="447" t="s">
        <v>438</v>
      </c>
      <c r="H193" s="127">
        <v>50000</v>
      </c>
      <c r="I193" s="127"/>
      <c r="J193" s="127"/>
      <c r="K193" s="127"/>
      <c r="L193" s="127"/>
      <c r="M193" s="127"/>
      <c r="N193" s="127"/>
      <c r="O193" s="127"/>
      <c r="P193" s="127"/>
      <c r="Q193" s="127"/>
      <c r="R193" s="127"/>
      <c r="S193" s="127"/>
      <c r="T193" s="125">
        <f t="shared" si="38"/>
        <v>50000</v>
      </c>
    </row>
    <row r="194" spans="1:20" s="62" customFormat="1" ht="50.25" hidden="1" customHeight="1" x14ac:dyDescent="0.25">
      <c r="A194" s="51"/>
      <c r="B194" s="46"/>
      <c r="C194" s="55" t="s">
        <v>335</v>
      </c>
      <c r="D194" s="55"/>
      <c r="E194" s="55"/>
      <c r="F194" s="55" t="s">
        <v>336</v>
      </c>
      <c r="G194" s="577" t="s">
        <v>337</v>
      </c>
      <c r="H194" s="127"/>
      <c r="I194" s="127">
        <f>H194-L194</f>
        <v>0</v>
      </c>
      <c r="J194" s="127"/>
      <c r="K194" s="127"/>
      <c r="L194" s="127"/>
      <c r="M194" s="127"/>
      <c r="N194" s="127"/>
      <c r="O194" s="127"/>
      <c r="P194" s="127">
        <f t="shared" ref="P194:P200" si="45">M194-S194</f>
        <v>0</v>
      </c>
      <c r="Q194" s="127"/>
      <c r="R194" s="127"/>
      <c r="S194" s="127"/>
      <c r="T194" s="125">
        <f t="shared" si="38"/>
        <v>0</v>
      </c>
    </row>
    <row r="195" spans="1:20" s="62" customFormat="1" ht="36" hidden="1" customHeight="1" x14ac:dyDescent="0.25">
      <c r="A195" s="51"/>
      <c r="B195" s="46"/>
      <c r="C195" s="55" t="s">
        <v>338</v>
      </c>
      <c r="D195" s="55"/>
      <c r="E195" s="55"/>
      <c r="F195" s="55" t="s">
        <v>336</v>
      </c>
      <c r="G195" s="577" t="s">
        <v>339</v>
      </c>
      <c r="H195" s="127"/>
      <c r="I195" s="127">
        <f t="shared" ref="I195:I204" si="46">H195-L195</f>
        <v>0</v>
      </c>
      <c r="J195" s="127"/>
      <c r="K195" s="127"/>
      <c r="L195" s="127"/>
      <c r="M195" s="127"/>
      <c r="N195" s="127"/>
      <c r="O195" s="127"/>
      <c r="P195" s="127">
        <f t="shared" si="45"/>
        <v>0</v>
      </c>
      <c r="Q195" s="127"/>
      <c r="R195" s="127"/>
      <c r="S195" s="127"/>
      <c r="T195" s="125">
        <f t="shared" si="38"/>
        <v>0</v>
      </c>
    </row>
    <row r="196" spans="1:20" s="62" customFormat="1" ht="20.25" customHeight="1" x14ac:dyDescent="0.25">
      <c r="A196" s="51"/>
      <c r="B196" s="46"/>
      <c r="C196" s="55" t="s">
        <v>340</v>
      </c>
      <c r="D196" s="55" t="s">
        <v>814</v>
      </c>
      <c r="E196" s="55" t="s">
        <v>653</v>
      </c>
      <c r="F196" s="55" t="s">
        <v>336</v>
      </c>
      <c r="G196" s="447" t="s">
        <v>827</v>
      </c>
      <c r="H196" s="127">
        <v>2737723</v>
      </c>
      <c r="I196" s="127">
        <f t="shared" si="46"/>
        <v>2737723</v>
      </c>
      <c r="J196" s="127"/>
      <c r="K196" s="127"/>
      <c r="L196" s="127"/>
      <c r="M196" s="127"/>
      <c r="N196" s="127"/>
      <c r="O196" s="127"/>
      <c r="P196" s="127">
        <f t="shared" si="45"/>
        <v>0</v>
      </c>
      <c r="Q196" s="127"/>
      <c r="R196" s="127"/>
      <c r="S196" s="127"/>
      <c r="T196" s="125">
        <f t="shared" si="38"/>
        <v>2737723</v>
      </c>
    </row>
    <row r="197" spans="1:20" s="62" customFormat="1" ht="48.75" hidden="1" customHeight="1" x14ac:dyDescent="0.25">
      <c r="A197" s="51"/>
      <c r="B197" s="46"/>
      <c r="C197" s="55" t="s">
        <v>341</v>
      </c>
      <c r="D197" s="55"/>
      <c r="E197" s="55"/>
      <c r="F197" s="55" t="s">
        <v>336</v>
      </c>
      <c r="G197" s="577" t="s">
        <v>342</v>
      </c>
      <c r="H197" s="127"/>
      <c r="I197" s="127">
        <f t="shared" si="46"/>
        <v>0</v>
      </c>
      <c r="J197" s="127"/>
      <c r="K197" s="127"/>
      <c r="L197" s="127"/>
      <c r="M197" s="127"/>
      <c r="N197" s="127"/>
      <c r="O197" s="127"/>
      <c r="P197" s="127">
        <f t="shared" si="45"/>
        <v>0</v>
      </c>
      <c r="Q197" s="127"/>
      <c r="R197" s="127"/>
      <c r="S197" s="127"/>
      <c r="T197" s="124">
        <f t="shared" si="38"/>
        <v>0</v>
      </c>
    </row>
    <row r="198" spans="1:20" s="62" customFormat="1" ht="69.75" hidden="1" customHeight="1" x14ac:dyDescent="0.25">
      <c r="A198" s="51"/>
      <c r="B198" s="46"/>
      <c r="C198" s="55" t="s">
        <v>343</v>
      </c>
      <c r="D198" s="55"/>
      <c r="E198" s="55"/>
      <c r="F198" s="55" t="s">
        <v>336</v>
      </c>
      <c r="G198" s="577" t="s">
        <v>344</v>
      </c>
      <c r="H198" s="127"/>
      <c r="I198" s="127">
        <f t="shared" si="46"/>
        <v>0</v>
      </c>
      <c r="J198" s="127"/>
      <c r="K198" s="127"/>
      <c r="L198" s="127"/>
      <c r="M198" s="127"/>
      <c r="N198" s="127"/>
      <c r="O198" s="127"/>
      <c r="P198" s="127">
        <f t="shared" si="45"/>
        <v>0</v>
      </c>
      <c r="Q198" s="127"/>
      <c r="R198" s="127"/>
      <c r="S198" s="127"/>
      <c r="T198" s="124">
        <f t="shared" si="38"/>
        <v>0</v>
      </c>
    </row>
    <row r="199" spans="1:20" s="62" customFormat="1" ht="48" hidden="1" customHeight="1" x14ac:dyDescent="0.25">
      <c r="A199" s="51"/>
      <c r="B199" s="46"/>
      <c r="C199" s="55" t="s">
        <v>345</v>
      </c>
      <c r="D199" s="55"/>
      <c r="E199" s="55"/>
      <c r="F199" s="55" t="s">
        <v>336</v>
      </c>
      <c r="G199" s="577" t="s">
        <v>346</v>
      </c>
      <c r="H199" s="127"/>
      <c r="I199" s="127">
        <f t="shared" si="46"/>
        <v>0</v>
      </c>
      <c r="J199" s="127"/>
      <c r="K199" s="127"/>
      <c r="L199" s="127"/>
      <c r="M199" s="127"/>
      <c r="N199" s="127"/>
      <c r="O199" s="127"/>
      <c r="P199" s="127">
        <f t="shared" si="45"/>
        <v>0</v>
      </c>
      <c r="Q199" s="127"/>
      <c r="R199" s="127"/>
      <c r="S199" s="127"/>
      <c r="T199" s="124">
        <f t="shared" si="38"/>
        <v>0</v>
      </c>
    </row>
    <row r="200" spans="1:20" s="62" customFormat="1" ht="18.75" hidden="1" customHeight="1" x14ac:dyDescent="0.25">
      <c r="A200" s="51"/>
      <c r="B200" s="46"/>
      <c r="C200" s="55" t="s">
        <v>347</v>
      </c>
      <c r="D200" s="55"/>
      <c r="E200" s="55"/>
      <c r="F200" s="55" t="s">
        <v>336</v>
      </c>
      <c r="G200" s="447" t="s">
        <v>348</v>
      </c>
      <c r="H200" s="127"/>
      <c r="I200" s="127">
        <f t="shared" si="46"/>
        <v>0</v>
      </c>
      <c r="J200" s="127"/>
      <c r="K200" s="127"/>
      <c r="L200" s="127"/>
      <c r="M200" s="127"/>
      <c r="N200" s="127"/>
      <c r="O200" s="127"/>
      <c r="P200" s="127">
        <f t="shared" si="45"/>
        <v>0</v>
      </c>
      <c r="Q200" s="127"/>
      <c r="R200" s="127"/>
      <c r="S200" s="127"/>
      <c r="T200" s="124">
        <f t="shared" si="38"/>
        <v>0</v>
      </c>
    </row>
    <row r="201" spans="1:20" s="62" customFormat="1" ht="18.75" hidden="1" customHeight="1" x14ac:dyDescent="0.25">
      <c r="A201" s="51"/>
      <c r="B201" s="46"/>
      <c r="C201" s="55" t="s">
        <v>347</v>
      </c>
      <c r="D201" s="55"/>
      <c r="E201" s="55"/>
      <c r="F201" s="55" t="s">
        <v>336</v>
      </c>
      <c r="G201" s="447" t="s">
        <v>348</v>
      </c>
      <c r="H201" s="127"/>
      <c r="I201" s="127"/>
      <c r="J201" s="127"/>
      <c r="K201" s="127"/>
      <c r="L201" s="127"/>
      <c r="M201" s="127"/>
      <c r="N201" s="127"/>
      <c r="O201" s="127"/>
      <c r="P201" s="127"/>
      <c r="Q201" s="127"/>
      <c r="R201" s="127"/>
      <c r="S201" s="127"/>
      <c r="T201" s="125">
        <f t="shared" si="38"/>
        <v>0</v>
      </c>
    </row>
    <row r="202" spans="1:20" s="62" customFormat="1" ht="48" hidden="1" customHeight="1" x14ac:dyDescent="0.25">
      <c r="A202" s="51"/>
      <c r="B202" s="46"/>
      <c r="C202" s="55" t="s">
        <v>466</v>
      </c>
      <c r="D202" s="55" t="s">
        <v>651</v>
      </c>
      <c r="E202" s="55" t="s">
        <v>652</v>
      </c>
      <c r="F202" s="55" t="s">
        <v>336</v>
      </c>
      <c r="G202" s="447" t="s">
        <v>828</v>
      </c>
      <c r="H202" s="127"/>
      <c r="I202" s="127">
        <f t="shared" si="46"/>
        <v>0</v>
      </c>
      <c r="J202" s="127"/>
      <c r="K202" s="127"/>
      <c r="L202" s="127"/>
      <c r="M202" s="127"/>
      <c r="N202" s="127"/>
      <c r="O202" s="127"/>
      <c r="P202" s="127"/>
      <c r="Q202" s="127"/>
      <c r="R202" s="127"/>
      <c r="S202" s="127"/>
      <c r="T202" s="125">
        <f t="shared" si="38"/>
        <v>0</v>
      </c>
    </row>
    <row r="203" spans="1:20" s="62" customFormat="1" ht="32.25" customHeight="1" x14ac:dyDescent="0.25">
      <c r="A203" s="51"/>
      <c r="B203" s="46"/>
      <c r="C203" s="55"/>
      <c r="D203" s="55" t="s">
        <v>526</v>
      </c>
      <c r="E203" s="55" t="s">
        <v>527</v>
      </c>
      <c r="F203" s="55" t="s">
        <v>336</v>
      </c>
      <c r="G203" s="447" t="s">
        <v>528</v>
      </c>
      <c r="H203" s="127">
        <v>805040</v>
      </c>
      <c r="I203" s="127">
        <f t="shared" si="46"/>
        <v>711000</v>
      </c>
      <c r="J203" s="127"/>
      <c r="K203" s="127"/>
      <c r="L203" s="127">
        <v>94040</v>
      </c>
      <c r="M203" s="127"/>
      <c r="N203" s="127"/>
      <c r="O203" s="127"/>
      <c r="P203" s="127"/>
      <c r="Q203" s="127"/>
      <c r="R203" s="127"/>
      <c r="S203" s="127"/>
      <c r="T203" s="125">
        <f t="shared" si="38"/>
        <v>805040</v>
      </c>
    </row>
    <row r="204" spans="1:20" s="62" customFormat="1" ht="57" customHeight="1" x14ac:dyDescent="0.25">
      <c r="A204" s="51"/>
      <c r="B204" s="46"/>
      <c r="C204" s="55"/>
      <c r="D204" s="55" t="s">
        <v>651</v>
      </c>
      <c r="E204" s="55" t="s">
        <v>652</v>
      </c>
      <c r="F204" s="55" t="s">
        <v>336</v>
      </c>
      <c r="G204" s="447" t="s">
        <v>828</v>
      </c>
      <c r="H204" s="127">
        <v>2510000</v>
      </c>
      <c r="I204" s="127">
        <f t="shared" si="46"/>
        <v>2510000</v>
      </c>
      <c r="J204" s="127"/>
      <c r="K204" s="127"/>
      <c r="L204" s="127"/>
      <c r="M204" s="127"/>
      <c r="N204" s="127"/>
      <c r="O204" s="127"/>
      <c r="P204" s="127"/>
      <c r="Q204" s="127"/>
      <c r="R204" s="127"/>
      <c r="S204" s="127"/>
      <c r="T204" s="125">
        <f t="shared" si="38"/>
        <v>2510000</v>
      </c>
    </row>
    <row r="205" spans="1:20" s="90" customFormat="1" ht="33.75" customHeight="1" x14ac:dyDescent="0.25">
      <c r="A205" s="89"/>
      <c r="B205" s="43"/>
      <c r="C205" s="43"/>
      <c r="D205" s="130"/>
      <c r="E205" s="130"/>
      <c r="F205" s="131"/>
      <c r="G205" s="132" t="s">
        <v>142</v>
      </c>
      <c r="H205" s="133">
        <f>H12+H25+H88+H115+H176+H182+H190</f>
        <v>82879747.24000001</v>
      </c>
      <c r="I205" s="133">
        <f>I12+I25+I88+I115+I176+I182+I190</f>
        <v>82735707.24000001</v>
      </c>
      <c r="J205" s="133">
        <f>J12+J25+J88+J115+J176+J182+J190</f>
        <v>46022438</v>
      </c>
      <c r="K205" s="133">
        <f>K12+K25+K88+K115+K176+K182+K190</f>
        <v>4151968</v>
      </c>
      <c r="L205" s="133">
        <f>L12+L25+L88+L115+L176+L182+L190</f>
        <v>94040</v>
      </c>
      <c r="M205" s="133">
        <f>M12+M25+M88+M115+M176+M182+M190+M185</f>
        <v>9726703</v>
      </c>
      <c r="N205" s="133">
        <f>N12+N25+N88+N115+N176+N182+N190+N185</f>
        <v>7018903</v>
      </c>
      <c r="O205" s="133">
        <f>O12+O25+O88+O115+O176+O182+O190+O185</f>
        <v>7007860</v>
      </c>
      <c r="P205" s="133">
        <f>P12+P25+P88+P115+P176+P182+P190</f>
        <v>2187800</v>
      </c>
      <c r="Q205" s="133">
        <f>Q12+Q25+Q88+Q115+Q176+Q182+Q190+Q185</f>
        <v>35600</v>
      </c>
      <c r="R205" s="133">
        <f>R12+R25+R88+R115+R176+R182+R190+R185</f>
        <v>6020</v>
      </c>
      <c r="S205" s="133">
        <f>S12+S25+S88+S115+S176+S182+S190+S185</f>
        <v>7538903</v>
      </c>
      <c r="T205" s="134">
        <f t="shared" si="38"/>
        <v>92606450.24000001</v>
      </c>
    </row>
    <row r="207" spans="1:20" ht="23.25" customHeight="1" x14ac:dyDescent="0.25">
      <c r="B207" s="649"/>
      <c r="C207" s="649"/>
      <c r="D207" s="649"/>
      <c r="E207" s="649"/>
      <c r="F207" s="649"/>
      <c r="G207" s="649"/>
      <c r="H207" s="649"/>
      <c r="I207" s="649"/>
      <c r="J207" s="649"/>
      <c r="K207" s="649"/>
      <c r="L207" s="649"/>
      <c r="M207" s="649"/>
      <c r="N207" s="649"/>
      <c r="O207" s="649"/>
      <c r="P207" s="649"/>
      <c r="Q207" s="649"/>
      <c r="R207" s="649"/>
      <c r="S207" s="649"/>
      <c r="T207" s="649"/>
    </row>
    <row r="208" spans="1:20" ht="18.75" customHeight="1" x14ac:dyDescent="0.25">
      <c r="B208" s="649"/>
      <c r="C208" s="649"/>
      <c r="D208" s="649"/>
      <c r="E208" s="649"/>
      <c r="F208" s="649"/>
      <c r="G208" s="649"/>
      <c r="H208" s="649"/>
      <c r="I208" s="649"/>
      <c r="J208" s="649"/>
      <c r="K208" s="649"/>
      <c r="L208" s="649"/>
      <c r="M208" s="649"/>
      <c r="N208" s="649"/>
      <c r="O208" s="649"/>
      <c r="P208" s="649"/>
      <c r="Q208" s="649"/>
      <c r="R208" s="649"/>
      <c r="S208" s="649"/>
      <c r="T208" s="649"/>
    </row>
    <row r="210" spans="2:5" x14ac:dyDescent="0.25">
      <c r="B210" s="65" t="s">
        <v>162</v>
      </c>
      <c r="C210" s="65"/>
      <c r="D210" s="66"/>
      <c r="E210" s="66"/>
    </row>
  </sheetData>
  <mergeCells count="30">
    <mergeCell ref="L8:L10"/>
    <mergeCell ref="N8:N10"/>
    <mergeCell ref="O8:O10"/>
    <mergeCell ref="H7:L7"/>
    <mergeCell ref="B208:T208"/>
    <mergeCell ref="R9:R10"/>
    <mergeCell ref="S8:S10"/>
    <mergeCell ref="I8:I10"/>
    <mergeCell ref="J9:J10"/>
    <mergeCell ref="K9:K10"/>
    <mergeCell ref="Q8:R8"/>
    <mergeCell ref="C7:C10"/>
    <mergeCell ref="E7:E10"/>
    <mergeCell ref="J8:K8"/>
    <mergeCell ref="Q2:T2"/>
    <mergeCell ref="B207:T207"/>
    <mergeCell ref="B4:T4"/>
    <mergeCell ref="Q9:Q10"/>
    <mergeCell ref="F7:F10"/>
    <mergeCell ref="G7:G10"/>
    <mergeCell ref="D6:F6"/>
    <mergeCell ref="D5:F5"/>
    <mergeCell ref="D3:T3"/>
    <mergeCell ref="M8:M10"/>
    <mergeCell ref="T7:T10"/>
    <mergeCell ref="D7:D10"/>
    <mergeCell ref="B7:B10"/>
    <mergeCell ref="M7:S7"/>
    <mergeCell ref="P8:P10"/>
    <mergeCell ref="H8:H10"/>
  </mergeCells>
  <phoneticPr fontId="3" type="noConversion"/>
  <printOptions horizontalCentered="1"/>
  <pageMargins left="0.39370078740157483" right="0.39370078740157483" top="0.78740157480314965" bottom="0.19685039370078741" header="0.51181102362204722" footer="0.31496062992125984"/>
  <pageSetup paperSize="9" scale="5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showGridLines="0" showZeros="0" topLeftCell="E1" zoomScale="75" zoomScaleNormal="75" workbookViewId="0">
      <selection activeCell="N2" sqref="N2:R2"/>
    </sheetView>
  </sheetViews>
  <sheetFormatPr defaultColWidth="9.109375" defaultRowHeight="13.2" x14ac:dyDescent="0.25"/>
  <cols>
    <col min="1" max="1" width="0" style="2" hidden="1" customWidth="1"/>
    <col min="2" max="2" width="12" style="20" hidden="1" customWidth="1"/>
    <col min="3" max="3" width="13.44140625" style="20" customWidth="1"/>
    <col min="4" max="4" width="12" style="20" customWidth="1"/>
    <col min="5" max="5" width="10.44140625" style="20" customWidth="1"/>
    <col min="6" max="6" width="43.109375" style="20" customWidth="1"/>
    <col min="7" max="7" width="15.109375" style="20" customWidth="1"/>
    <col min="8" max="8" width="14" style="20" customWidth="1"/>
    <col min="9" max="9" width="13" style="20" customWidth="1"/>
    <col min="10" max="10" width="14" style="20" customWidth="1"/>
    <col min="11" max="11" width="11.44140625" style="20" customWidth="1"/>
    <col min="12" max="12" width="14.109375" style="20" customWidth="1"/>
    <col min="13" max="13" width="12.44140625" style="20" customWidth="1"/>
    <col min="14" max="14" width="14.33203125" style="20" customWidth="1"/>
    <col min="15" max="15" width="13.77734375" style="20" customWidth="1"/>
    <col min="16" max="16" width="14.77734375" style="20" customWidth="1"/>
    <col min="17" max="17" width="11.6640625" style="20" customWidth="1"/>
    <col min="18" max="18" width="14.44140625" style="20" customWidth="1"/>
    <col min="19" max="16384" width="9.109375" style="20"/>
  </cols>
  <sheetData>
    <row r="2" spans="1:22" ht="64.5" customHeight="1" x14ac:dyDescent="0.25">
      <c r="B2" s="2"/>
      <c r="C2" s="2"/>
      <c r="D2" s="2"/>
      <c r="E2" s="2"/>
      <c r="F2" s="19"/>
      <c r="G2" s="19"/>
      <c r="H2" s="19"/>
      <c r="I2" s="19"/>
      <c r="J2" s="19"/>
      <c r="K2" s="19"/>
      <c r="L2" s="19"/>
      <c r="M2" s="19"/>
      <c r="N2" s="646" t="s">
        <v>841</v>
      </c>
      <c r="O2" s="646"/>
      <c r="P2" s="646"/>
      <c r="Q2" s="646"/>
      <c r="R2" s="646"/>
    </row>
    <row r="3" spans="1:22" ht="25.5" customHeight="1" x14ac:dyDescent="0.35">
      <c r="B3" s="2"/>
      <c r="C3" s="2"/>
      <c r="D3" s="2"/>
      <c r="E3" s="2"/>
      <c r="F3" s="659" t="s">
        <v>764</v>
      </c>
      <c r="G3" s="659"/>
      <c r="H3" s="660"/>
      <c r="I3" s="660"/>
      <c r="J3" s="660"/>
      <c r="K3" s="660"/>
      <c r="L3" s="660"/>
      <c r="M3" s="660"/>
      <c r="N3" s="660"/>
      <c r="O3" s="660"/>
      <c r="P3" s="660"/>
      <c r="Q3" s="660"/>
      <c r="R3" s="660"/>
      <c r="S3" s="660"/>
      <c r="T3" s="660"/>
      <c r="U3" s="660"/>
      <c r="V3" s="660"/>
    </row>
    <row r="4" spans="1:22" ht="16.5" customHeight="1" x14ac:dyDescent="0.25">
      <c r="B4" s="2"/>
      <c r="C4" s="2"/>
      <c r="D4" s="2"/>
      <c r="E4" s="2"/>
      <c r="F4" s="669" t="s">
        <v>270</v>
      </c>
      <c r="G4" s="669"/>
      <c r="H4" s="669"/>
      <c r="I4" s="669"/>
      <c r="J4" s="669"/>
      <c r="K4" s="669"/>
      <c r="L4" s="669"/>
      <c r="M4" s="669"/>
      <c r="N4" s="669"/>
      <c r="O4" s="1"/>
      <c r="P4" s="1"/>
      <c r="Q4" s="1"/>
      <c r="R4" s="1"/>
    </row>
    <row r="5" spans="1:22" ht="27" customHeight="1" x14ac:dyDescent="0.3">
      <c r="B5" s="4"/>
      <c r="C5" s="674">
        <v>25313200000</v>
      </c>
      <c r="D5" s="675"/>
      <c r="E5" s="21"/>
      <c r="F5" s="669"/>
      <c r="G5" s="669"/>
      <c r="H5" s="669"/>
      <c r="I5" s="669"/>
      <c r="J5" s="669"/>
      <c r="K5" s="669"/>
      <c r="L5" s="669"/>
      <c r="M5" s="669"/>
      <c r="N5" s="669"/>
      <c r="O5" s="2"/>
      <c r="P5" s="2"/>
      <c r="Q5" s="2"/>
      <c r="R5" s="22"/>
      <c r="S5" s="19"/>
      <c r="T5" s="19"/>
      <c r="U5" s="19"/>
      <c r="V5" s="19"/>
    </row>
    <row r="6" spans="1:22" ht="12.75" customHeight="1" x14ac:dyDescent="0.3">
      <c r="B6" s="4"/>
      <c r="C6" s="676" t="s">
        <v>284</v>
      </c>
      <c r="D6" s="676"/>
      <c r="E6" s="21"/>
      <c r="F6" s="58"/>
      <c r="G6" s="58"/>
      <c r="H6" s="58"/>
      <c r="I6" s="58"/>
      <c r="J6" s="58"/>
      <c r="K6" s="58"/>
      <c r="L6" s="58"/>
      <c r="M6" s="58"/>
      <c r="N6" s="58"/>
      <c r="O6" s="2"/>
      <c r="P6" s="2"/>
      <c r="Q6" s="2"/>
      <c r="R6" s="42" t="s">
        <v>163</v>
      </c>
      <c r="S6" s="19"/>
      <c r="T6" s="19"/>
      <c r="U6" s="19"/>
      <c r="V6" s="19"/>
    </row>
    <row r="7" spans="1:22" ht="30.75" customHeight="1" x14ac:dyDescent="0.25">
      <c r="A7" s="23"/>
      <c r="B7" s="662" t="s">
        <v>386</v>
      </c>
      <c r="C7" s="662" t="s">
        <v>563</v>
      </c>
      <c r="D7" s="662" t="s">
        <v>570</v>
      </c>
      <c r="E7" s="662" t="s">
        <v>571</v>
      </c>
      <c r="F7" s="672" t="s">
        <v>567</v>
      </c>
      <c r="G7" s="666" t="s">
        <v>110</v>
      </c>
      <c r="H7" s="666"/>
      <c r="I7" s="666"/>
      <c r="J7" s="678"/>
      <c r="K7" s="665" t="s">
        <v>111</v>
      </c>
      <c r="L7" s="666"/>
      <c r="M7" s="666"/>
      <c r="N7" s="666"/>
      <c r="O7" s="645" t="s">
        <v>112</v>
      </c>
      <c r="P7" s="645"/>
      <c r="Q7" s="645"/>
      <c r="R7" s="645"/>
      <c r="S7" s="19"/>
      <c r="T7" s="19"/>
      <c r="U7" s="19"/>
      <c r="V7" s="19"/>
    </row>
    <row r="8" spans="1:22" ht="28.5" customHeight="1" x14ac:dyDescent="0.25">
      <c r="A8" s="24"/>
      <c r="B8" s="663"/>
      <c r="C8" s="663"/>
      <c r="D8" s="663"/>
      <c r="E8" s="663"/>
      <c r="F8" s="677"/>
      <c r="G8" s="672" t="s">
        <v>119</v>
      </c>
      <c r="H8" s="670" t="s">
        <v>120</v>
      </c>
      <c r="I8" s="671"/>
      <c r="J8" s="672" t="s">
        <v>121</v>
      </c>
      <c r="K8" s="672" t="s">
        <v>119</v>
      </c>
      <c r="L8" s="670" t="s">
        <v>120</v>
      </c>
      <c r="M8" s="671"/>
      <c r="N8" s="672" t="s">
        <v>121</v>
      </c>
      <c r="O8" s="672" t="s">
        <v>119</v>
      </c>
      <c r="P8" s="670" t="s">
        <v>120</v>
      </c>
      <c r="Q8" s="671"/>
      <c r="R8" s="672" t="s">
        <v>121</v>
      </c>
      <c r="S8" s="19"/>
      <c r="T8" s="19"/>
      <c r="U8" s="19"/>
      <c r="V8" s="19"/>
    </row>
    <row r="9" spans="1:22" ht="92.25" customHeight="1" x14ac:dyDescent="0.25">
      <c r="A9" s="59"/>
      <c r="B9" s="664"/>
      <c r="C9" s="664"/>
      <c r="D9" s="664"/>
      <c r="E9" s="664"/>
      <c r="F9" s="673"/>
      <c r="G9" s="673"/>
      <c r="H9" s="100" t="s">
        <v>8</v>
      </c>
      <c r="I9" s="100" t="s">
        <v>271</v>
      </c>
      <c r="J9" s="673"/>
      <c r="K9" s="673"/>
      <c r="L9" s="100" t="s">
        <v>8</v>
      </c>
      <c r="M9" s="100" t="s">
        <v>271</v>
      </c>
      <c r="N9" s="673"/>
      <c r="O9" s="673"/>
      <c r="P9" s="100" t="s">
        <v>8</v>
      </c>
      <c r="Q9" s="100" t="s">
        <v>271</v>
      </c>
      <c r="R9" s="673"/>
      <c r="S9" s="19"/>
      <c r="T9" s="19"/>
      <c r="U9" s="19"/>
      <c r="V9" s="19"/>
    </row>
    <row r="10" spans="1:22" s="445" customFormat="1" ht="72" customHeight="1" x14ac:dyDescent="0.3">
      <c r="A10" s="441"/>
      <c r="B10" s="455"/>
      <c r="C10" s="455" t="s">
        <v>582</v>
      </c>
      <c r="D10" s="455"/>
      <c r="E10" s="455"/>
      <c r="F10" s="568" t="s">
        <v>717</v>
      </c>
      <c r="G10" s="589">
        <v>25000</v>
      </c>
      <c r="H10" s="590">
        <v>12500</v>
      </c>
      <c r="I10" s="590"/>
      <c r="J10" s="590">
        <f>G10+H10</f>
        <v>37500</v>
      </c>
      <c r="K10" s="590"/>
      <c r="L10" s="589">
        <v>-12500</v>
      </c>
      <c r="M10" s="590"/>
      <c r="N10" s="591">
        <f>K10+L10</f>
        <v>-12500</v>
      </c>
      <c r="O10" s="591">
        <f>G10+K10</f>
        <v>25000</v>
      </c>
      <c r="P10" s="591">
        <f>H10+L10</f>
        <v>0</v>
      </c>
      <c r="Q10" s="591">
        <f>I10+M10</f>
        <v>0</v>
      </c>
      <c r="R10" s="591">
        <f>O10+P10</f>
        <v>25000</v>
      </c>
    </row>
    <row r="11" spans="1:22" s="445" customFormat="1" ht="81.75" customHeight="1" x14ac:dyDescent="0.3">
      <c r="A11" s="441"/>
      <c r="B11" s="455"/>
      <c r="C11" s="455" t="s">
        <v>583</v>
      </c>
      <c r="D11" s="455"/>
      <c r="E11" s="455"/>
      <c r="F11" s="568" t="s">
        <v>717</v>
      </c>
      <c r="G11" s="589">
        <v>25000</v>
      </c>
      <c r="H11" s="590">
        <v>12500</v>
      </c>
      <c r="I11" s="590"/>
      <c r="J11" s="590">
        <f>G11+H11</f>
        <v>37500</v>
      </c>
      <c r="K11" s="590"/>
      <c r="L11" s="589">
        <v>-12500</v>
      </c>
      <c r="M11" s="590"/>
      <c r="N11" s="591">
        <f>K11+L11</f>
        <v>-12500</v>
      </c>
      <c r="O11" s="591">
        <f>G11+K11</f>
        <v>25000</v>
      </c>
      <c r="P11" s="591"/>
      <c r="Q11" s="591"/>
      <c r="R11" s="591">
        <f>O11+P11</f>
        <v>25000</v>
      </c>
    </row>
    <row r="12" spans="1:22" s="101" customFormat="1" ht="60" customHeight="1" x14ac:dyDescent="0.35">
      <c r="A12" s="456"/>
      <c r="B12" s="457">
        <v>250911</v>
      </c>
      <c r="C12" s="458" t="s">
        <v>706</v>
      </c>
      <c r="D12" s="457">
        <v>8831</v>
      </c>
      <c r="E12" s="458" t="s">
        <v>144</v>
      </c>
      <c r="F12" s="569" t="s">
        <v>315</v>
      </c>
      <c r="G12" s="592">
        <v>25000</v>
      </c>
      <c r="H12" s="592">
        <v>12500</v>
      </c>
      <c r="I12" s="592"/>
      <c r="J12" s="592">
        <f>G12+H12</f>
        <v>37500</v>
      </c>
      <c r="K12" s="592"/>
      <c r="L12" s="592"/>
      <c r="M12" s="592"/>
      <c r="N12" s="592"/>
      <c r="O12" s="592">
        <f>G12+K12</f>
        <v>25000</v>
      </c>
      <c r="P12" s="592">
        <f>H12+L12</f>
        <v>12500</v>
      </c>
      <c r="Q12" s="592"/>
      <c r="R12" s="592">
        <f>O12+P12</f>
        <v>37500</v>
      </c>
    </row>
    <row r="13" spans="1:22" s="101" customFormat="1" ht="72.75" customHeight="1" x14ac:dyDescent="0.35">
      <c r="A13" s="456"/>
      <c r="B13" s="457">
        <v>250912</v>
      </c>
      <c r="C13" s="458" t="s">
        <v>707</v>
      </c>
      <c r="D13" s="457">
        <v>8832</v>
      </c>
      <c r="E13" s="458" t="s">
        <v>144</v>
      </c>
      <c r="F13" s="569" t="s">
        <v>316</v>
      </c>
      <c r="G13" s="593"/>
      <c r="H13" s="593"/>
      <c r="I13" s="593"/>
      <c r="J13" s="593"/>
      <c r="K13" s="593"/>
      <c r="L13" s="593">
        <v>-12500</v>
      </c>
      <c r="M13" s="593"/>
      <c r="N13" s="592">
        <f>K13+L13</f>
        <v>-12500</v>
      </c>
      <c r="O13" s="592">
        <f>G13+K13</f>
        <v>0</v>
      </c>
      <c r="P13" s="592">
        <f>H13+L13</f>
        <v>-12500</v>
      </c>
      <c r="Q13" s="592"/>
      <c r="R13" s="592">
        <f>O13+P13</f>
        <v>-12500</v>
      </c>
    </row>
    <row r="14" spans="1:22" s="445" customFormat="1" ht="31.5" customHeight="1" x14ac:dyDescent="0.3">
      <c r="A14" s="441"/>
      <c r="B14" s="442"/>
      <c r="C14" s="442" t="s">
        <v>17</v>
      </c>
      <c r="D14" s="442" t="s">
        <v>17</v>
      </c>
      <c r="E14" s="443" t="s">
        <v>17</v>
      </c>
      <c r="F14" s="444" t="s">
        <v>710</v>
      </c>
      <c r="G14" s="594">
        <v>25000</v>
      </c>
      <c r="H14" s="594">
        <v>12500</v>
      </c>
      <c r="I14" s="594">
        <f t="shared" ref="I14:Q14" si="0">SUM(I10)</f>
        <v>0</v>
      </c>
      <c r="J14" s="594">
        <v>37500</v>
      </c>
      <c r="K14" s="594">
        <f t="shared" si="0"/>
        <v>0</v>
      </c>
      <c r="L14" s="594">
        <v>-12500</v>
      </c>
      <c r="M14" s="594">
        <f t="shared" si="0"/>
        <v>0</v>
      </c>
      <c r="N14" s="595">
        <f>K14+L14</f>
        <v>-12500</v>
      </c>
      <c r="O14" s="594">
        <v>25000</v>
      </c>
      <c r="P14" s="594">
        <f t="shared" si="0"/>
        <v>0</v>
      </c>
      <c r="Q14" s="594">
        <f t="shared" si="0"/>
        <v>0</v>
      </c>
      <c r="R14" s="594">
        <v>25000</v>
      </c>
    </row>
    <row r="16" spans="1:22" s="6" customFormat="1" ht="9" customHeight="1" x14ac:dyDescent="0.25">
      <c r="A16" s="7"/>
      <c r="B16" s="649"/>
      <c r="C16" s="649"/>
      <c r="D16" s="649"/>
      <c r="E16" s="649"/>
      <c r="F16" s="649"/>
      <c r="G16" s="649"/>
      <c r="H16" s="649"/>
      <c r="I16" s="649"/>
      <c r="J16" s="649"/>
      <c r="K16" s="649"/>
      <c r="L16" s="649"/>
      <c r="M16" s="649"/>
      <c r="N16" s="649"/>
      <c r="O16" s="649"/>
      <c r="P16" s="649"/>
      <c r="Q16" s="649"/>
      <c r="R16" s="649"/>
    </row>
    <row r="17" spans="1:18" s="6" customFormat="1" ht="26.25" customHeight="1" x14ac:dyDescent="0.25">
      <c r="A17" s="7"/>
      <c r="B17" s="649"/>
      <c r="C17" s="649"/>
      <c r="D17" s="649"/>
      <c r="E17" s="649"/>
      <c r="F17" s="649"/>
      <c r="G17" s="649"/>
      <c r="H17" s="649"/>
      <c r="I17" s="649"/>
      <c r="J17" s="649"/>
      <c r="K17" s="649"/>
      <c r="L17" s="649"/>
      <c r="M17" s="649"/>
      <c r="N17" s="649"/>
      <c r="O17" s="649"/>
      <c r="P17" s="649"/>
      <c r="Q17" s="649"/>
      <c r="R17" s="649"/>
    </row>
    <row r="19" spans="1:18" x14ac:dyDescent="0.25">
      <c r="B19" s="66"/>
      <c r="C19" s="66"/>
      <c r="D19" s="66"/>
    </row>
  </sheetData>
  <mergeCells count="24">
    <mergeCell ref="B17:R17"/>
    <mergeCell ref="B16:R16"/>
    <mergeCell ref="D7:D9"/>
    <mergeCell ref="C7:C9"/>
    <mergeCell ref="G7:J7"/>
    <mergeCell ref="K7:N7"/>
    <mergeCell ref="N8:N9"/>
    <mergeCell ref="J8:J9"/>
    <mergeCell ref="B7:B9"/>
    <mergeCell ref="E7:E9"/>
    <mergeCell ref="C5:D5"/>
    <mergeCell ref="C6:D6"/>
    <mergeCell ref="F7:F9"/>
    <mergeCell ref="K8:K9"/>
    <mergeCell ref="G8:G9"/>
    <mergeCell ref="H8:I8"/>
    <mergeCell ref="N2:R2"/>
    <mergeCell ref="F4:N5"/>
    <mergeCell ref="F3:V3"/>
    <mergeCell ref="L8:M8"/>
    <mergeCell ref="O8:O9"/>
    <mergeCell ref="O7:R7"/>
    <mergeCell ref="R8:R9"/>
    <mergeCell ref="P8:Q8"/>
  </mergeCells>
  <phoneticPr fontId="3" type="noConversion"/>
  <printOptions horizontalCentered="1"/>
  <pageMargins left="0.39370078740157483" right="0.39370078740157483" top="0.78740157480314965" bottom="0.39370078740157483" header="0.31496062992125984" footer="0.31496062992125984"/>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showGridLines="0" showZeros="0" topLeftCell="U1" zoomScale="75" zoomScaleNormal="75" zoomScaleSheetLayoutView="75" workbookViewId="0">
      <selection activeCell="AF2" sqref="AF2"/>
    </sheetView>
  </sheetViews>
  <sheetFormatPr defaultColWidth="9.109375" defaultRowHeight="13.2" x14ac:dyDescent="0.25"/>
  <cols>
    <col min="1" max="1" width="39" style="15" customWidth="1"/>
    <col min="2" max="2" width="16.77734375" style="15" hidden="1" customWidth="1"/>
    <col min="3" max="3" width="17.109375" style="15" hidden="1" customWidth="1"/>
    <col min="4" max="4" width="19.44140625" style="16" hidden="1" customWidth="1"/>
    <col min="5" max="5" width="22.77734375" style="16" hidden="1" customWidth="1"/>
    <col min="6" max="6" width="28.77734375" style="16" customWidth="1"/>
    <col min="7" max="7" width="16.109375" style="16" hidden="1" customWidth="1"/>
    <col min="8" max="8" width="21" style="16" hidden="1" customWidth="1"/>
    <col min="9" max="9" width="19.109375" style="16" hidden="1" customWidth="1"/>
    <col min="10" max="10" width="21.109375" style="16" hidden="1" customWidth="1"/>
    <col min="11" max="11" width="17.77734375" style="16" hidden="1" customWidth="1"/>
    <col min="12" max="12" width="20.6640625" style="16" hidden="1" customWidth="1"/>
    <col min="13" max="13" width="23.6640625" style="16" hidden="1" customWidth="1"/>
    <col min="14" max="16" width="22.77734375" style="15" customWidth="1"/>
    <col min="17" max="17" width="17.77734375" style="15" customWidth="1"/>
    <col min="18" max="18" width="18.33203125" style="15" customWidth="1"/>
    <col min="19" max="19" width="15" style="15" customWidth="1"/>
    <col min="20" max="20" width="13" style="15" customWidth="1"/>
    <col min="21" max="22" width="18" style="15" customWidth="1"/>
    <col min="23" max="23" width="19.44140625" style="15" customWidth="1"/>
    <col min="24" max="24" width="18.109375" style="15" hidden="1" customWidth="1"/>
    <col min="25" max="25" width="22.77734375" style="15" hidden="1" customWidth="1"/>
    <col min="26" max="26" width="18.77734375" style="15" customWidth="1"/>
    <col min="27" max="27" width="18.6640625" style="15" customWidth="1"/>
    <col min="28" max="28" width="20.77734375" style="15" customWidth="1"/>
    <col min="29" max="29" width="18.6640625" style="15" customWidth="1"/>
    <col min="30" max="30" width="18.6640625" style="15" hidden="1" customWidth="1"/>
    <col min="31" max="31" width="33.6640625" style="15" hidden="1" customWidth="1"/>
    <col min="32" max="32" width="27.109375" style="15" customWidth="1"/>
    <col min="33" max="33" width="23.33203125" style="15" customWidth="1"/>
    <col min="34" max="34" width="18.6640625" style="15" customWidth="1"/>
    <col min="35" max="35" width="18.33203125" style="15" customWidth="1"/>
    <col min="36" max="36" width="21.33203125" style="15" customWidth="1"/>
    <col min="37" max="37" width="24.44140625" style="15" customWidth="1"/>
    <col min="38" max="38" width="21.33203125" style="15" customWidth="1"/>
    <col min="39" max="39" width="19.109375" style="15" customWidth="1"/>
    <col min="40" max="40" width="19.33203125" style="15" customWidth="1"/>
    <col min="41" max="41" width="21.6640625" style="15" customWidth="1"/>
    <col min="42" max="42" width="19.33203125" style="15" customWidth="1"/>
    <col min="43" max="43" width="26.109375" style="15" customWidth="1"/>
    <col min="44" max="44" width="37.33203125" style="15" customWidth="1"/>
    <col min="45" max="45" width="17.109375" style="15" customWidth="1"/>
    <col min="46" max="46" width="20.109375" style="15" customWidth="1"/>
    <col min="47" max="16384" width="9.109375" style="15"/>
  </cols>
  <sheetData>
    <row r="1" spans="1:43" ht="102" customHeight="1" x14ac:dyDescent="0.25">
      <c r="A1" s="283"/>
      <c r="B1" s="283"/>
      <c r="C1" s="283"/>
      <c r="D1" s="284"/>
      <c r="E1" s="284"/>
      <c r="F1" s="284"/>
      <c r="G1" s="284"/>
      <c r="H1" s="284"/>
      <c r="I1" s="284"/>
      <c r="J1" s="284"/>
      <c r="K1" s="504" t="s">
        <v>535</v>
      </c>
      <c r="L1" s="504"/>
      <c r="M1" s="504"/>
      <c r="N1" s="504"/>
      <c r="O1" s="504"/>
      <c r="P1" s="504"/>
      <c r="Q1" s="504"/>
      <c r="R1" s="504"/>
      <c r="S1" s="504"/>
      <c r="T1" s="504"/>
      <c r="U1" s="504"/>
      <c r="V1" s="504"/>
      <c r="W1" s="679" t="s">
        <v>842</v>
      </c>
      <c r="X1" s="679"/>
      <c r="Y1" s="679"/>
      <c r="Z1" s="679"/>
      <c r="AA1" s="679"/>
      <c r="AB1" s="679"/>
      <c r="AC1" s="679"/>
      <c r="AD1" s="504"/>
      <c r="AE1" s="504"/>
      <c r="AF1" s="504"/>
      <c r="AG1" s="504"/>
      <c r="AH1" s="504"/>
    </row>
    <row r="2" spans="1:43" ht="59.25" customHeight="1" x14ac:dyDescent="0.25">
      <c r="A2" s="680" t="s">
        <v>381</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1"/>
      <c r="AC2" s="681"/>
      <c r="AD2" s="484"/>
      <c r="AE2" s="484"/>
      <c r="AF2" s="484"/>
      <c r="AG2" s="484"/>
      <c r="AH2" s="484"/>
      <c r="AI2" s="484"/>
      <c r="AJ2" s="484"/>
      <c r="AK2" s="484"/>
      <c r="AL2" s="484"/>
      <c r="AM2" s="484"/>
      <c r="AN2" s="484"/>
      <c r="AO2" s="484"/>
      <c r="AP2" s="484"/>
      <c r="AQ2" s="484"/>
    </row>
    <row r="3" spans="1:43" ht="34.5" customHeight="1" x14ac:dyDescent="0.3">
      <c r="A3" s="475" t="s">
        <v>88</v>
      </c>
      <c r="B3" s="285"/>
      <c r="C3" s="285"/>
      <c r="D3" s="286"/>
      <c r="E3" s="286"/>
      <c r="F3" s="286"/>
      <c r="G3" s="286"/>
      <c r="H3" s="286"/>
      <c r="I3" s="286"/>
      <c r="J3" s="286"/>
      <c r="K3" s="286"/>
      <c r="L3" s="286"/>
      <c r="M3" s="287"/>
      <c r="N3" s="288"/>
      <c r="O3" s="288"/>
      <c r="P3" s="288"/>
      <c r="Q3" s="288"/>
      <c r="R3" s="288"/>
      <c r="S3" s="288"/>
      <c r="T3" s="288"/>
      <c r="U3" s="288"/>
      <c r="V3" s="288"/>
      <c r="W3" s="288"/>
      <c r="X3" s="288"/>
      <c r="Y3" s="288"/>
      <c r="Z3" s="288"/>
      <c r="AA3" s="289"/>
      <c r="AB3" s="354"/>
      <c r="AC3" s="354"/>
      <c r="AD3" s="354"/>
      <c r="AE3" s="290" t="s">
        <v>536</v>
      </c>
      <c r="AF3" s="285"/>
      <c r="AG3" s="285"/>
      <c r="AH3" s="285"/>
    </row>
    <row r="4" spans="1:43" s="57" customFormat="1" ht="36.75" customHeight="1" x14ac:dyDescent="0.3">
      <c r="A4" s="694" t="s">
        <v>790</v>
      </c>
      <c r="B4" s="688"/>
      <c r="C4" s="689"/>
      <c r="D4" s="682" t="s">
        <v>785</v>
      </c>
      <c r="E4" s="683"/>
      <c r="F4" s="683"/>
      <c r="G4" s="683"/>
      <c r="H4" s="683"/>
      <c r="I4" s="683"/>
      <c r="J4" s="683"/>
      <c r="K4" s="683"/>
      <c r="L4" s="683"/>
      <c r="M4" s="683"/>
      <c r="N4" s="683"/>
      <c r="O4" s="683"/>
      <c r="P4" s="683"/>
      <c r="Q4" s="683"/>
      <c r="R4" s="683"/>
      <c r="S4" s="683"/>
      <c r="T4" s="683"/>
      <c r="U4" s="683"/>
      <c r="V4" s="683"/>
      <c r="W4" s="683"/>
      <c r="X4" s="683"/>
      <c r="Y4" s="683"/>
      <c r="Z4" s="684"/>
      <c r="AA4" s="682" t="s">
        <v>788</v>
      </c>
      <c r="AB4" s="683"/>
      <c r="AC4" s="683"/>
      <c r="AD4" s="683"/>
      <c r="AE4" s="684"/>
      <c r="AF4" s="501"/>
      <c r="AG4" s="290"/>
      <c r="AH4" s="290"/>
    </row>
    <row r="5" spans="1:43" s="57" customFormat="1" ht="33.75" customHeight="1" x14ac:dyDescent="0.3">
      <c r="A5" s="695"/>
      <c r="B5" s="690"/>
      <c r="C5" s="691"/>
      <c r="D5" s="555"/>
      <c r="E5" s="556"/>
      <c r="F5" s="702" t="s">
        <v>708</v>
      </c>
      <c r="G5" s="557"/>
      <c r="H5" s="682" t="s">
        <v>786</v>
      </c>
      <c r="I5" s="692"/>
      <c r="J5" s="692"/>
      <c r="K5" s="692"/>
      <c r="L5" s="692"/>
      <c r="M5" s="692"/>
      <c r="N5" s="692"/>
      <c r="O5" s="692"/>
      <c r="P5" s="692"/>
      <c r="Q5" s="692"/>
      <c r="R5" s="692"/>
      <c r="S5" s="692"/>
      <c r="T5" s="692"/>
      <c r="U5" s="692"/>
      <c r="V5" s="692"/>
      <c r="W5" s="692"/>
      <c r="X5" s="692"/>
      <c r="Y5" s="693"/>
      <c r="Z5" s="707" t="s">
        <v>10</v>
      </c>
      <c r="AA5" s="710" t="s">
        <v>380</v>
      </c>
      <c r="AB5" s="685" t="s">
        <v>786</v>
      </c>
      <c r="AC5" s="686"/>
      <c r="AD5" s="686"/>
      <c r="AE5" s="687"/>
      <c r="AF5" s="502"/>
      <c r="AG5" s="290"/>
      <c r="AH5" s="290"/>
    </row>
    <row r="6" spans="1:43" s="57" customFormat="1" ht="33.75" customHeight="1" x14ac:dyDescent="0.35">
      <c r="A6" s="695"/>
      <c r="B6" s="343"/>
      <c r="C6" s="349"/>
      <c r="D6" s="554" t="s">
        <v>354</v>
      </c>
      <c r="E6" s="462"/>
      <c r="F6" s="703"/>
      <c r="G6" s="560"/>
      <c r="H6" s="682" t="s">
        <v>787</v>
      </c>
      <c r="I6" s="683"/>
      <c r="J6" s="683"/>
      <c r="K6" s="683"/>
      <c r="L6" s="683"/>
      <c r="M6" s="683"/>
      <c r="N6" s="683"/>
      <c r="O6" s="683"/>
      <c r="P6" s="683"/>
      <c r="Q6" s="683"/>
      <c r="R6" s="683"/>
      <c r="S6" s="683"/>
      <c r="T6" s="683"/>
      <c r="U6" s="683"/>
      <c r="V6" s="683"/>
      <c r="W6" s="683"/>
      <c r="X6" s="538"/>
      <c r="Y6" s="539"/>
      <c r="Z6" s="708"/>
      <c r="AA6" s="711"/>
      <c r="AB6" s="685" t="s">
        <v>789</v>
      </c>
      <c r="AC6" s="686"/>
      <c r="AD6" s="686"/>
      <c r="AE6" s="687"/>
      <c r="AF6" s="503"/>
      <c r="AG6" s="290"/>
      <c r="AH6" s="290"/>
    </row>
    <row r="7" spans="1:43" s="57" customFormat="1" ht="33.75" customHeight="1" x14ac:dyDescent="0.35">
      <c r="A7" s="695"/>
      <c r="B7" s="494"/>
      <c r="C7" s="495"/>
      <c r="D7" s="558"/>
      <c r="E7" s="496"/>
      <c r="F7" s="703"/>
      <c r="G7" s="561"/>
      <c r="H7" s="540"/>
      <c r="I7" s="541"/>
      <c r="J7" s="541"/>
      <c r="K7" s="541"/>
      <c r="L7" s="541"/>
      <c r="M7" s="541"/>
      <c r="N7" s="541"/>
      <c r="O7" s="541"/>
      <c r="P7" s="541"/>
      <c r="Q7" s="541"/>
      <c r="R7" s="682" t="s">
        <v>374</v>
      </c>
      <c r="S7" s="683"/>
      <c r="T7" s="683"/>
      <c r="U7" s="683"/>
      <c r="V7" s="683"/>
      <c r="W7" s="684"/>
      <c r="X7" s="542"/>
      <c r="Y7" s="543"/>
      <c r="Z7" s="708"/>
      <c r="AA7" s="711"/>
      <c r="AB7" s="544"/>
      <c r="AC7" s="545"/>
      <c r="AD7" s="545"/>
      <c r="AE7" s="546"/>
      <c r="AF7" s="503"/>
      <c r="AG7" s="290"/>
      <c r="AH7" s="290"/>
    </row>
    <row r="8" spans="1:43" s="57" customFormat="1" ht="33.75" customHeight="1" x14ac:dyDescent="0.3">
      <c r="A8" s="695"/>
      <c r="B8" s="494"/>
      <c r="C8" s="495"/>
      <c r="D8" s="558"/>
      <c r="E8" s="496"/>
      <c r="F8" s="703"/>
      <c r="G8" s="561"/>
      <c r="H8" s="486"/>
      <c r="I8" s="497"/>
      <c r="J8" s="497"/>
      <c r="K8" s="497"/>
      <c r="L8" s="497"/>
      <c r="M8" s="497"/>
      <c r="N8" s="497"/>
      <c r="O8" s="497"/>
      <c r="P8" s="497"/>
      <c r="Q8" s="497"/>
      <c r="R8" s="705" t="s">
        <v>122</v>
      </c>
      <c r="S8" s="700" t="s">
        <v>375</v>
      </c>
      <c r="T8" s="701"/>
      <c r="U8" s="701"/>
      <c r="V8" s="701"/>
      <c r="W8" s="701"/>
      <c r="X8" s="490"/>
      <c r="Y8" s="498"/>
      <c r="Z8" s="708"/>
      <c r="AA8" s="711"/>
      <c r="AB8" s="544"/>
      <c r="AC8" s="545"/>
      <c r="AD8" s="545"/>
      <c r="AE8" s="546"/>
      <c r="AF8" s="503"/>
      <c r="AG8" s="290"/>
      <c r="AH8" s="290"/>
    </row>
    <row r="9" spans="1:43" s="57" customFormat="1" ht="225" customHeight="1" x14ac:dyDescent="0.3">
      <c r="A9" s="695"/>
      <c r="B9" s="488"/>
      <c r="C9" s="489"/>
      <c r="D9" s="559"/>
      <c r="E9" s="485"/>
      <c r="F9" s="704"/>
      <c r="G9" s="562"/>
      <c r="H9" s="533" t="s">
        <v>370</v>
      </c>
      <c r="I9" s="534" t="s">
        <v>371</v>
      </c>
      <c r="J9" s="533" t="s">
        <v>783</v>
      </c>
      <c r="K9" s="533"/>
      <c r="L9" s="533" t="s">
        <v>3</v>
      </c>
      <c r="M9" s="533"/>
      <c r="N9" s="535" t="s">
        <v>372</v>
      </c>
      <c r="O9" s="578" t="s">
        <v>436</v>
      </c>
      <c r="P9" s="536" t="s">
        <v>373</v>
      </c>
      <c r="Q9" s="536" t="s">
        <v>441</v>
      </c>
      <c r="R9" s="706"/>
      <c r="S9" s="537" t="s">
        <v>376</v>
      </c>
      <c r="T9" s="533" t="s">
        <v>377</v>
      </c>
      <c r="U9" s="533" t="s">
        <v>378</v>
      </c>
      <c r="V9" s="533" t="s">
        <v>442</v>
      </c>
      <c r="W9" s="533" t="s">
        <v>379</v>
      </c>
      <c r="X9" s="488"/>
      <c r="Y9" s="488" t="s">
        <v>446</v>
      </c>
      <c r="Z9" s="709"/>
      <c r="AA9" s="712"/>
      <c r="AB9" s="534" t="s">
        <v>198</v>
      </c>
      <c r="AC9" s="534" t="s">
        <v>709</v>
      </c>
      <c r="AD9" s="533"/>
      <c r="AE9" s="534"/>
      <c r="AF9" s="350"/>
      <c r="AG9" s="290"/>
      <c r="AH9" s="290"/>
    </row>
    <row r="10" spans="1:43" s="493" customFormat="1" ht="21.75" customHeight="1" x14ac:dyDescent="0.3">
      <c r="A10" s="696"/>
      <c r="B10" s="294"/>
      <c r="C10" s="294"/>
      <c r="D10" s="415">
        <v>41020100</v>
      </c>
      <c r="E10" s="547"/>
      <c r="F10" s="415">
        <v>41040200</v>
      </c>
      <c r="G10" s="547"/>
      <c r="H10" s="548">
        <v>41033900</v>
      </c>
      <c r="I10" s="548">
        <v>41034200</v>
      </c>
      <c r="J10" s="548"/>
      <c r="K10" s="548"/>
      <c r="L10" s="548"/>
      <c r="M10" s="549"/>
      <c r="N10" s="548">
        <v>41051500</v>
      </c>
      <c r="O10" s="548">
        <v>41051400</v>
      </c>
      <c r="P10" s="548">
        <v>41051200</v>
      </c>
      <c r="Q10" s="548">
        <v>41055000</v>
      </c>
      <c r="R10" s="697">
        <v>41053900</v>
      </c>
      <c r="S10" s="698"/>
      <c r="T10" s="698"/>
      <c r="U10" s="698"/>
      <c r="V10" s="698"/>
      <c r="W10" s="699"/>
      <c r="X10" s="549"/>
      <c r="Y10" s="549"/>
      <c r="Z10" s="505"/>
      <c r="AA10" s="548">
        <v>9150</v>
      </c>
      <c r="AB10" s="548">
        <v>9800</v>
      </c>
      <c r="AC10" s="548">
        <v>9770</v>
      </c>
      <c r="AD10" s="294"/>
      <c r="AE10" s="506"/>
      <c r="AF10" s="351"/>
      <c r="AG10" s="344"/>
      <c r="AH10" s="296"/>
    </row>
    <row r="11" spans="1:43" ht="15.75" customHeight="1" x14ac:dyDescent="0.35">
      <c r="A11" s="507" t="s">
        <v>406</v>
      </c>
      <c r="B11" s="491"/>
      <c r="C11" s="491"/>
      <c r="D11" s="508"/>
      <c r="E11" s="509"/>
      <c r="F11" s="510"/>
      <c r="G11" s="511"/>
      <c r="H11" s="512"/>
      <c r="I11" s="512"/>
      <c r="J11" s="512"/>
      <c r="K11" s="512"/>
      <c r="L11" s="512"/>
      <c r="M11" s="513"/>
      <c r="N11" s="513"/>
      <c r="O11" s="513"/>
      <c r="P11" s="513"/>
      <c r="Q11" s="513"/>
      <c r="R11" s="514">
        <f>S11+T11+U11+W11</f>
        <v>107500</v>
      </c>
      <c r="S11" s="513"/>
      <c r="T11" s="513"/>
      <c r="U11" s="513"/>
      <c r="V11" s="513"/>
      <c r="W11" s="515">
        <v>107500</v>
      </c>
      <c r="X11" s="513"/>
      <c r="Y11" s="513"/>
      <c r="Z11" s="516">
        <f>SUM(D11:R11)</f>
        <v>107500</v>
      </c>
      <c r="AA11" s="511">
        <v>94716</v>
      </c>
      <c r="AB11" s="515"/>
      <c r="AC11" s="515"/>
      <c r="AD11" s="492"/>
      <c r="AE11" s="492"/>
      <c r="AF11" s="351"/>
      <c r="AG11" s="225"/>
      <c r="AH11" s="225"/>
    </row>
    <row r="12" spans="1:43" ht="15.75" customHeight="1" x14ac:dyDescent="0.35">
      <c r="A12" s="517" t="s">
        <v>407</v>
      </c>
      <c r="B12" s="294"/>
      <c r="C12" s="294"/>
      <c r="D12" s="457"/>
      <c r="E12" s="510"/>
      <c r="F12" s="510"/>
      <c r="G12" s="518"/>
      <c r="H12" s="519"/>
      <c r="I12" s="519"/>
      <c r="J12" s="519"/>
      <c r="K12" s="519"/>
      <c r="L12" s="519"/>
      <c r="M12" s="520"/>
      <c r="N12" s="520"/>
      <c r="O12" s="520"/>
      <c r="P12" s="520"/>
      <c r="Q12" s="520"/>
      <c r="R12" s="514">
        <f t="shared" ref="R12:R43" si="0">S12+T12+U12+W12</f>
        <v>150000</v>
      </c>
      <c r="S12" s="520"/>
      <c r="T12" s="520"/>
      <c r="U12" s="520"/>
      <c r="V12" s="520"/>
      <c r="W12" s="521">
        <v>150000</v>
      </c>
      <c r="X12" s="520"/>
      <c r="Y12" s="520"/>
      <c r="Z12" s="516">
        <f t="shared" ref="Z12:Z44" si="1">SUM(D12:R12)</f>
        <v>150000</v>
      </c>
      <c r="AA12" s="518">
        <v>64328</v>
      </c>
      <c r="AB12" s="521"/>
      <c r="AC12" s="521"/>
      <c r="AD12" s="476"/>
      <c r="AE12" s="476"/>
      <c r="AF12" s="351"/>
      <c r="AG12" s="225"/>
      <c r="AH12" s="225"/>
    </row>
    <row r="13" spans="1:43" ht="15.75" customHeight="1" x14ac:dyDescent="0.35">
      <c r="A13" s="517" t="s">
        <v>408</v>
      </c>
      <c r="B13" s="294"/>
      <c r="C13" s="294"/>
      <c r="D13" s="520"/>
      <c r="E13" s="520"/>
      <c r="F13" s="520"/>
      <c r="G13" s="518"/>
      <c r="H13" s="520"/>
      <c r="I13" s="520"/>
      <c r="J13" s="520"/>
      <c r="K13" s="520"/>
      <c r="L13" s="520"/>
      <c r="M13" s="520"/>
      <c r="N13" s="520"/>
      <c r="O13" s="520"/>
      <c r="P13" s="520"/>
      <c r="Q13" s="520"/>
      <c r="R13" s="514">
        <f t="shared" si="0"/>
        <v>0</v>
      </c>
      <c r="S13" s="520"/>
      <c r="T13" s="520"/>
      <c r="U13" s="520"/>
      <c r="V13" s="520"/>
      <c r="W13" s="521"/>
      <c r="X13" s="520"/>
      <c r="Y13" s="520"/>
      <c r="Z13" s="516">
        <f t="shared" si="1"/>
        <v>0</v>
      </c>
      <c r="AA13" s="518">
        <v>592045</v>
      </c>
      <c r="AB13" s="521"/>
      <c r="AC13" s="521"/>
      <c r="AD13" s="476"/>
      <c r="AE13" s="476"/>
      <c r="AF13" s="351"/>
      <c r="AG13" s="225"/>
      <c r="AH13" s="225"/>
    </row>
    <row r="14" spans="1:43" ht="15" customHeight="1" x14ac:dyDescent="0.35">
      <c r="A14" s="517" t="s">
        <v>409</v>
      </c>
      <c r="B14" s="294"/>
      <c r="C14" s="294"/>
      <c r="D14" s="520"/>
      <c r="E14" s="520"/>
      <c r="F14" s="520"/>
      <c r="G14" s="518"/>
      <c r="H14" s="520"/>
      <c r="I14" s="520"/>
      <c r="J14" s="520"/>
      <c r="K14" s="520"/>
      <c r="L14" s="520"/>
      <c r="M14" s="520"/>
      <c r="N14" s="520"/>
      <c r="O14" s="520"/>
      <c r="P14" s="520"/>
      <c r="Q14" s="520"/>
      <c r="R14" s="514">
        <f t="shared" si="0"/>
        <v>0</v>
      </c>
      <c r="S14" s="520"/>
      <c r="T14" s="520"/>
      <c r="U14" s="520"/>
      <c r="V14" s="520"/>
      <c r="W14" s="521"/>
      <c r="X14" s="520"/>
      <c r="Y14" s="520"/>
      <c r="Z14" s="516">
        <f t="shared" si="1"/>
        <v>0</v>
      </c>
      <c r="AA14" s="518">
        <v>12629</v>
      </c>
      <c r="AB14" s="521"/>
      <c r="AC14" s="521"/>
      <c r="AD14" s="476"/>
      <c r="AE14" s="476"/>
      <c r="AF14" s="351"/>
      <c r="AG14" s="225"/>
      <c r="AH14" s="225"/>
    </row>
    <row r="15" spans="1:43" ht="16.5" customHeight="1" x14ac:dyDescent="0.35">
      <c r="A15" s="517" t="s">
        <v>410</v>
      </c>
      <c r="B15" s="294"/>
      <c r="C15" s="294"/>
      <c r="D15" s="520"/>
      <c r="E15" s="520"/>
      <c r="F15" s="520"/>
      <c r="G15" s="518"/>
      <c r="H15" s="520"/>
      <c r="I15" s="520"/>
      <c r="J15" s="520"/>
      <c r="K15" s="520"/>
      <c r="L15" s="520"/>
      <c r="M15" s="520"/>
      <c r="N15" s="520"/>
      <c r="O15" s="520"/>
      <c r="P15" s="520"/>
      <c r="Q15" s="520"/>
      <c r="R15" s="514">
        <f t="shared" si="0"/>
        <v>40000</v>
      </c>
      <c r="S15" s="520"/>
      <c r="T15" s="520"/>
      <c r="U15" s="520"/>
      <c r="V15" s="520"/>
      <c r="W15" s="521">
        <v>40000</v>
      </c>
      <c r="X15" s="520"/>
      <c r="Y15" s="520"/>
      <c r="Z15" s="516">
        <f t="shared" si="1"/>
        <v>40000</v>
      </c>
      <c r="AA15" s="518">
        <v>36308</v>
      </c>
      <c r="AB15" s="521"/>
      <c r="AC15" s="521"/>
      <c r="AD15" s="476"/>
      <c r="AE15" s="476"/>
      <c r="AF15" s="351"/>
      <c r="AG15" s="225"/>
      <c r="AH15" s="225"/>
    </row>
    <row r="16" spans="1:43" ht="18" hidden="1" customHeight="1" x14ac:dyDescent="0.35">
      <c r="A16" s="517" t="s">
        <v>411</v>
      </c>
      <c r="B16" s="294"/>
      <c r="C16" s="294"/>
      <c r="D16" s="520"/>
      <c r="E16" s="520"/>
      <c r="F16" s="520"/>
      <c r="G16" s="518"/>
      <c r="H16" s="520"/>
      <c r="I16" s="520"/>
      <c r="J16" s="520"/>
      <c r="K16" s="520"/>
      <c r="L16" s="520"/>
      <c r="M16" s="520"/>
      <c r="N16" s="520"/>
      <c r="O16" s="520"/>
      <c r="P16" s="520"/>
      <c r="Q16" s="520"/>
      <c r="R16" s="514">
        <f t="shared" si="0"/>
        <v>0</v>
      </c>
      <c r="S16" s="520"/>
      <c r="T16" s="520"/>
      <c r="U16" s="520"/>
      <c r="V16" s="520"/>
      <c r="W16" s="521"/>
      <c r="X16" s="520"/>
      <c r="Y16" s="520"/>
      <c r="Z16" s="516">
        <f t="shared" si="1"/>
        <v>0</v>
      </c>
      <c r="AA16" s="518"/>
      <c r="AB16" s="521"/>
      <c r="AC16" s="521"/>
      <c r="AD16" s="476"/>
      <c r="AE16" s="476"/>
      <c r="AF16" s="351"/>
      <c r="AG16" s="225"/>
      <c r="AH16" s="225"/>
    </row>
    <row r="17" spans="1:34" ht="17.25" customHeight="1" x14ac:dyDescent="0.35">
      <c r="A17" s="517" t="s">
        <v>794</v>
      </c>
      <c r="B17" s="294"/>
      <c r="C17" s="294"/>
      <c r="D17" s="520"/>
      <c r="E17" s="520"/>
      <c r="F17" s="520"/>
      <c r="G17" s="518"/>
      <c r="H17" s="520"/>
      <c r="I17" s="520"/>
      <c r="J17" s="520"/>
      <c r="K17" s="520"/>
      <c r="L17" s="520"/>
      <c r="M17" s="520"/>
      <c r="N17" s="520"/>
      <c r="O17" s="520"/>
      <c r="P17" s="520"/>
      <c r="Q17" s="520"/>
      <c r="R17" s="514">
        <f t="shared" si="0"/>
        <v>945542</v>
      </c>
      <c r="S17" s="520"/>
      <c r="T17" s="520"/>
      <c r="U17" s="520"/>
      <c r="V17" s="520"/>
      <c r="W17" s="521">
        <v>945542</v>
      </c>
      <c r="X17" s="520"/>
      <c r="Y17" s="520"/>
      <c r="Z17" s="516">
        <f t="shared" si="1"/>
        <v>945542</v>
      </c>
      <c r="AA17" s="518">
        <v>561325</v>
      </c>
      <c r="AB17" s="521"/>
      <c r="AC17" s="521"/>
      <c r="AD17" s="476"/>
      <c r="AE17" s="476"/>
      <c r="AF17" s="351"/>
      <c r="AG17" s="225"/>
      <c r="AH17" s="225"/>
    </row>
    <row r="18" spans="1:34" ht="16.5" customHeight="1" x14ac:dyDescent="0.35">
      <c r="A18" s="517" t="s">
        <v>795</v>
      </c>
      <c r="B18" s="294"/>
      <c r="C18" s="294"/>
      <c r="D18" s="520"/>
      <c r="E18" s="520"/>
      <c r="F18" s="520"/>
      <c r="G18" s="518"/>
      <c r="H18" s="520"/>
      <c r="I18" s="520"/>
      <c r="J18" s="520"/>
      <c r="K18" s="520"/>
      <c r="L18" s="520"/>
      <c r="M18" s="520"/>
      <c r="N18" s="520"/>
      <c r="O18" s="520"/>
      <c r="P18" s="520"/>
      <c r="Q18" s="520"/>
      <c r="R18" s="514">
        <f t="shared" si="0"/>
        <v>200000</v>
      </c>
      <c r="S18" s="520"/>
      <c r="T18" s="520"/>
      <c r="U18" s="520"/>
      <c r="V18" s="520"/>
      <c r="W18" s="521">
        <v>200000</v>
      </c>
      <c r="X18" s="520"/>
      <c r="Y18" s="520"/>
      <c r="Z18" s="516">
        <f t="shared" si="1"/>
        <v>200000</v>
      </c>
      <c r="AA18" s="518">
        <v>37887</v>
      </c>
      <c r="AB18" s="521"/>
      <c r="AC18" s="521"/>
      <c r="AD18" s="476"/>
      <c r="AE18" s="476"/>
      <c r="AF18" s="351"/>
      <c r="AG18" s="225"/>
      <c r="AH18" s="225"/>
    </row>
    <row r="19" spans="1:34" ht="18.75" customHeight="1" x14ac:dyDescent="0.35">
      <c r="A19" s="517" t="s">
        <v>796</v>
      </c>
      <c r="B19" s="294"/>
      <c r="C19" s="294"/>
      <c r="D19" s="520"/>
      <c r="E19" s="520"/>
      <c r="F19" s="520"/>
      <c r="G19" s="518"/>
      <c r="H19" s="520"/>
      <c r="I19" s="520"/>
      <c r="J19" s="520"/>
      <c r="K19" s="520"/>
      <c r="L19" s="520"/>
      <c r="M19" s="520"/>
      <c r="N19" s="520"/>
      <c r="O19" s="520"/>
      <c r="P19" s="520"/>
      <c r="Q19" s="520"/>
      <c r="R19" s="514">
        <f t="shared" si="0"/>
        <v>1035000</v>
      </c>
      <c r="S19" s="520"/>
      <c r="T19" s="520"/>
      <c r="U19" s="520"/>
      <c r="V19" s="520"/>
      <c r="W19" s="521">
        <v>1035000</v>
      </c>
      <c r="X19" s="520"/>
      <c r="Y19" s="520"/>
      <c r="Z19" s="516">
        <f t="shared" si="1"/>
        <v>1035000</v>
      </c>
      <c r="AA19" s="518">
        <v>49331</v>
      </c>
      <c r="AB19" s="521"/>
      <c r="AC19" s="521"/>
      <c r="AD19" s="476"/>
      <c r="AE19" s="476"/>
      <c r="AF19" s="351"/>
      <c r="AG19" s="225"/>
      <c r="AH19" s="225"/>
    </row>
    <row r="20" spans="1:34" ht="16.5" customHeight="1" x14ac:dyDescent="0.35">
      <c r="A20" s="517" t="s">
        <v>797</v>
      </c>
      <c r="B20" s="294"/>
      <c r="C20" s="294"/>
      <c r="D20" s="520"/>
      <c r="E20" s="520"/>
      <c r="F20" s="520"/>
      <c r="G20" s="518"/>
      <c r="H20" s="520"/>
      <c r="I20" s="520"/>
      <c r="J20" s="520"/>
      <c r="K20" s="520"/>
      <c r="L20" s="520"/>
      <c r="M20" s="520"/>
      <c r="N20" s="520"/>
      <c r="O20" s="520"/>
      <c r="P20" s="520"/>
      <c r="Q20" s="520"/>
      <c r="R20" s="514">
        <f t="shared" si="0"/>
        <v>510000</v>
      </c>
      <c r="S20" s="520"/>
      <c r="T20" s="520"/>
      <c r="U20" s="520"/>
      <c r="V20" s="520"/>
      <c r="W20" s="521">
        <v>510000</v>
      </c>
      <c r="X20" s="520"/>
      <c r="Y20" s="520"/>
      <c r="Z20" s="516">
        <f t="shared" si="1"/>
        <v>510000</v>
      </c>
      <c r="AA20" s="518">
        <v>41359</v>
      </c>
      <c r="AB20" s="521"/>
      <c r="AC20" s="521"/>
      <c r="AD20" s="476"/>
      <c r="AE20" s="476"/>
      <c r="AF20" s="351"/>
      <c r="AG20" s="225"/>
      <c r="AH20" s="225"/>
    </row>
    <row r="21" spans="1:34" ht="18" customHeight="1" x14ac:dyDescent="0.35">
      <c r="A21" s="517" t="s">
        <v>798</v>
      </c>
      <c r="B21" s="294"/>
      <c r="C21" s="294"/>
      <c r="D21" s="520"/>
      <c r="E21" s="520"/>
      <c r="F21" s="520"/>
      <c r="G21" s="518"/>
      <c r="H21" s="520"/>
      <c r="I21" s="520"/>
      <c r="J21" s="520"/>
      <c r="K21" s="520"/>
      <c r="L21" s="520"/>
      <c r="M21" s="520"/>
      <c r="N21" s="520"/>
      <c r="O21" s="520"/>
      <c r="P21" s="520"/>
      <c r="Q21" s="520"/>
      <c r="R21" s="514">
        <f t="shared" si="0"/>
        <v>0</v>
      </c>
      <c r="S21" s="520"/>
      <c r="T21" s="520"/>
      <c r="U21" s="520"/>
      <c r="V21" s="520"/>
      <c r="W21" s="521"/>
      <c r="X21" s="520"/>
      <c r="Y21" s="520"/>
      <c r="Z21" s="516">
        <f t="shared" si="1"/>
        <v>0</v>
      </c>
      <c r="AA21" s="518">
        <v>108737</v>
      </c>
      <c r="AB21" s="521"/>
      <c r="AC21" s="521"/>
      <c r="AD21" s="476"/>
      <c r="AE21" s="476"/>
      <c r="AF21" s="351"/>
      <c r="AG21" s="225"/>
      <c r="AH21" s="225"/>
    </row>
    <row r="22" spans="1:34" ht="17.25" customHeight="1" x14ac:dyDescent="0.35">
      <c r="A22" s="517" t="s">
        <v>799</v>
      </c>
      <c r="B22" s="294"/>
      <c r="C22" s="294"/>
      <c r="D22" s="520"/>
      <c r="E22" s="520"/>
      <c r="F22" s="520"/>
      <c r="G22" s="518"/>
      <c r="H22" s="520"/>
      <c r="I22" s="520"/>
      <c r="J22" s="520"/>
      <c r="K22" s="520"/>
      <c r="L22" s="520"/>
      <c r="M22" s="520"/>
      <c r="N22" s="520"/>
      <c r="O22" s="520"/>
      <c r="P22" s="520"/>
      <c r="Q22" s="520"/>
      <c r="R22" s="514">
        <f t="shared" si="0"/>
        <v>310000</v>
      </c>
      <c r="S22" s="520"/>
      <c r="T22" s="520"/>
      <c r="U22" s="520"/>
      <c r="V22" s="520"/>
      <c r="W22" s="521">
        <v>310000</v>
      </c>
      <c r="X22" s="520"/>
      <c r="Y22" s="520"/>
      <c r="Z22" s="516">
        <f t="shared" si="1"/>
        <v>310000</v>
      </c>
      <c r="AA22" s="518">
        <v>23995</v>
      </c>
      <c r="AB22" s="521"/>
      <c r="AC22" s="521"/>
      <c r="AD22" s="476"/>
      <c r="AE22" s="476"/>
      <c r="AF22" s="351"/>
      <c r="AG22" s="225"/>
      <c r="AH22" s="225"/>
    </row>
    <row r="23" spans="1:34" ht="16.5" customHeight="1" x14ac:dyDescent="0.35">
      <c r="A23" s="517" t="s">
        <v>800</v>
      </c>
      <c r="B23" s="294"/>
      <c r="C23" s="294"/>
      <c r="D23" s="520"/>
      <c r="E23" s="520"/>
      <c r="F23" s="520"/>
      <c r="G23" s="518"/>
      <c r="H23" s="520"/>
      <c r="I23" s="520"/>
      <c r="J23" s="520"/>
      <c r="K23" s="520"/>
      <c r="L23" s="520"/>
      <c r="M23" s="520"/>
      <c r="N23" s="520"/>
      <c r="O23" s="520"/>
      <c r="P23" s="520"/>
      <c r="Q23" s="520"/>
      <c r="R23" s="514">
        <f t="shared" si="0"/>
        <v>310000</v>
      </c>
      <c r="S23" s="520"/>
      <c r="T23" s="520"/>
      <c r="U23" s="520"/>
      <c r="V23" s="520"/>
      <c r="W23" s="521">
        <v>310000</v>
      </c>
      <c r="X23" s="520"/>
      <c r="Y23" s="520"/>
      <c r="Z23" s="516">
        <f t="shared" si="1"/>
        <v>310000</v>
      </c>
      <c r="AA23" s="518">
        <v>34019</v>
      </c>
      <c r="AB23" s="521"/>
      <c r="AC23" s="521"/>
      <c r="AD23" s="476"/>
      <c r="AE23" s="476"/>
      <c r="AF23" s="351"/>
      <c r="AG23" s="225"/>
      <c r="AH23" s="225"/>
    </row>
    <row r="24" spans="1:34" ht="15.75" customHeight="1" x14ac:dyDescent="0.35">
      <c r="A24" s="517" t="s">
        <v>801</v>
      </c>
      <c r="B24" s="294"/>
      <c r="C24" s="294"/>
      <c r="D24" s="520"/>
      <c r="E24" s="520"/>
      <c r="F24" s="520"/>
      <c r="G24" s="518"/>
      <c r="H24" s="520"/>
      <c r="I24" s="520"/>
      <c r="J24" s="520"/>
      <c r="K24" s="520"/>
      <c r="L24" s="520"/>
      <c r="M24" s="520"/>
      <c r="N24" s="520"/>
      <c r="O24" s="520"/>
      <c r="P24" s="520"/>
      <c r="Q24" s="520"/>
      <c r="R24" s="514">
        <f t="shared" si="0"/>
        <v>210000</v>
      </c>
      <c r="S24" s="520"/>
      <c r="T24" s="520"/>
      <c r="U24" s="520"/>
      <c r="V24" s="520"/>
      <c r="W24" s="521">
        <v>210000</v>
      </c>
      <c r="X24" s="520"/>
      <c r="Y24" s="520"/>
      <c r="Z24" s="516">
        <f t="shared" si="1"/>
        <v>210000</v>
      </c>
      <c r="AA24" s="518">
        <v>34335</v>
      </c>
      <c r="AB24" s="521"/>
      <c r="AC24" s="521"/>
      <c r="AD24" s="476"/>
      <c r="AE24" s="476"/>
      <c r="AF24" s="351"/>
      <c r="AG24" s="225"/>
      <c r="AH24" s="225"/>
    </row>
    <row r="25" spans="1:34" ht="15.75" customHeight="1" x14ac:dyDescent="0.35">
      <c r="A25" s="517" t="s">
        <v>802</v>
      </c>
      <c r="B25" s="294"/>
      <c r="C25" s="294"/>
      <c r="D25" s="520"/>
      <c r="E25" s="520"/>
      <c r="F25" s="520"/>
      <c r="G25" s="518"/>
      <c r="H25" s="520"/>
      <c r="I25" s="520"/>
      <c r="J25" s="520"/>
      <c r="K25" s="520"/>
      <c r="L25" s="520"/>
      <c r="M25" s="520"/>
      <c r="N25" s="520"/>
      <c r="O25" s="520"/>
      <c r="P25" s="520"/>
      <c r="Q25" s="520"/>
      <c r="R25" s="514">
        <f t="shared" si="0"/>
        <v>0</v>
      </c>
      <c r="S25" s="520"/>
      <c r="T25" s="520"/>
      <c r="U25" s="520"/>
      <c r="V25" s="520"/>
      <c r="W25" s="521"/>
      <c r="X25" s="520"/>
      <c r="Y25" s="520"/>
      <c r="Z25" s="516">
        <f t="shared" si="1"/>
        <v>0</v>
      </c>
      <c r="AA25" s="518">
        <v>222405</v>
      </c>
      <c r="AB25" s="521"/>
      <c r="AC25" s="521"/>
      <c r="AD25" s="476"/>
      <c r="AE25" s="476"/>
      <c r="AF25" s="351"/>
      <c r="AG25" s="225"/>
      <c r="AH25" s="225"/>
    </row>
    <row r="26" spans="1:34" ht="18" customHeight="1" x14ac:dyDescent="0.35">
      <c r="A26" s="517" t="s">
        <v>803</v>
      </c>
      <c r="B26" s="294"/>
      <c r="C26" s="294"/>
      <c r="D26" s="520"/>
      <c r="E26" s="520"/>
      <c r="F26" s="520"/>
      <c r="G26" s="518"/>
      <c r="H26" s="520"/>
      <c r="I26" s="520"/>
      <c r="J26" s="520"/>
      <c r="K26" s="520"/>
      <c r="L26" s="520"/>
      <c r="M26" s="520"/>
      <c r="N26" s="520"/>
      <c r="O26" s="520"/>
      <c r="P26" s="520"/>
      <c r="Q26" s="520"/>
      <c r="R26" s="514">
        <f t="shared" si="0"/>
        <v>0</v>
      </c>
      <c r="S26" s="520"/>
      <c r="T26" s="520"/>
      <c r="U26" s="520"/>
      <c r="V26" s="520"/>
      <c r="W26" s="521"/>
      <c r="X26" s="520"/>
      <c r="Y26" s="520"/>
      <c r="Z26" s="516">
        <f t="shared" si="1"/>
        <v>0</v>
      </c>
      <c r="AA26" s="518">
        <v>30151</v>
      </c>
      <c r="AB26" s="521"/>
      <c r="AC26" s="521"/>
      <c r="AD26" s="476"/>
      <c r="AE26" s="476"/>
      <c r="AF26" s="351"/>
      <c r="AG26" s="225"/>
      <c r="AH26" s="225"/>
    </row>
    <row r="27" spans="1:34" ht="16.5" customHeight="1" x14ac:dyDescent="0.35">
      <c r="A27" s="517" t="s">
        <v>804</v>
      </c>
      <c r="B27" s="294"/>
      <c r="C27" s="294"/>
      <c r="D27" s="520"/>
      <c r="E27" s="520"/>
      <c r="F27" s="520"/>
      <c r="G27" s="518"/>
      <c r="H27" s="520"/>
      <c r="I27" s="520"/>
      <c r="J27" s="520"/>
      <c r="K27" s="520"/>
      <c r="L27" s="520"/>
      <c r="M27" s="520"/>
      <c r="N27" s="520"/>
      <c r="O27" s="520"/>
      <c r="P27" s="520"/>
      <c r="Q27" s="520"/>
      <c r="R27" s="514">
        <f t="shared" si="0"/>
        <v>5000</v>
      </c>
      <c r="S27" s="520"/>
      <c r="T27" s="520"/>
      <c r="U27" s="520"/>
      <c r="V27" s="520"/>
      <c r="W27" s="521">
        <v>5000</v>
      </c>
      <c r="X27" s="520"/>
      <c r="Y27" s="520"/>
      <c r="Z27" s="516">
        <f t="shared" si="1"/>
        <v>5000</v>
      </c>
      <c r="AA27" s="518">
        <v>15312</v>
      </c>
      <c r="AB27" s="521"/>
      <c r="AC27" s="521"/>
      <c r="AD27" s="476"/>
      <c r="AE27" s="476"/>
      <c r="AF27" s="351"/>
      <c r="AG27" s="225"/>
      <c r="AH27" s="225"/>
    </row>
    <row r="28" spans="1:34" ht="17.25" customHeight="1" x14ac:dyDescent="0.35">
      <c r="A28" s="517" t="s">
        <v>805</v>
      </c>
      <c r="B28" s="294"/>
      <c r="C28" s="294"/>
      <c r="D28" s="520"/>
      <c r="E28" s="520"/>
      <c r="F28" s="520"/>
      <c r="G28" s="518"/>
      <c r="H28" s="520"/>
      <c r="I28" s="520"/>
      <c r="J28" s="520"/>
      <c r="K28" s="520"/>
      <c r="L28" s="520"/>
      <c r="M28" s="520"/>
      <c r="N28" s="520"/>
      <c r="O28" s="520"/>
      <c r="P28" s="520"/>
      <c r="Q28" s="520"/>
      <c r="R28" s="514">
        <f t="shared" si="0"/>
        <v>0</v>
      </c>
      <c r="S28" s="520"/>
      <c r="T28" s="520"/>
      <c r="U28" s="520"/>
      <c r="V28" s="520"/>
      <c r="W28" s="521"/>
      <c r="X28" s="520"/>
      <c r="Y28" s="520"/>
      <c r="Z28" s="516">
        <f t="shared" si="1"/>
        <v>0</v>
      </c>
      <c r="AA28" s="518">
        <v>94808</v>
      </c>
      <c r="AB28" s="521"/>
      <c r="AC28" s="521"/>
      <c r="AD28" s="476"/>
      <c r="AE28" s="476"/>
      <c r="AF28" s="351"/>
      <c r="AG28" s="225"/>
      <c r="AH28" s="225"/>
    </row>
    <row r="29" spans="1:34" ht="16.5" customHeight="1" x14ac:dyDescent="0.35">
      <c r="A29" s="517" t="s">
        <v>806</v>
      </c>
      <c r="B29" s="294"/>
      <c r="C29" s="294"/>
      <c r="D29" s="520"/>
      <c r="E29" s="520"/>
      <c r="F29" s="520"/>
      <c r="G29" s="518"/>
      <c r="H29" s="520"/>
      <c r="I29" s="520"/>
      <c r="J29" s="520"/>
      <c r="K29" s="520"/>
      <c r="L29" s="520"/>
      <c r="M29" s="520"/>
      <c r="N29" s="520"/>
      <c r="O29" s="520"/>
      <c r="P29" s="520"/>
      <c r="Q29" s="520"/>
      <c r="R29" s="514">
        <f t="shared" si="0"/>
        <v>175600</v>
      </c>
      <c r="S29" s="520"/>
      <c r="T29" s="520"/>
      <c r="U29" s="520"/>
      <c r="V29" s="520"/>
      <c r="W29" s="521">
        <v>175600</v>
      </c>
      <c r="X29" s="520"/>
      <c r="Y29" s="520"/>
      <c r="Z29" s="516">
        <f t="shared" si="1"/>
        <v>175600</v>
      </c>
      <c r="AA29" s="518">
        <v>82088</v>
      </c>
      <c r="AB29" s="521"/>
      <c r="AC29" s="521"/>
      <c r="AD29" s="476"/>
      <c r="AE29" s="476"/>
      <c r="AF29" s="351"/>
      <c r="AG29" s="225"/>
      <c r="AH29" s="225"/>
    </row>
    <row r="30" spans="1:34" ht="16.5" customHeight="1" x14ac:dyDescent="0.35">
      <c r="A30" s="517" t="s">
        <v>807</v>
      </c>
      <c r="B30" s="294"/>
      <c r="C30" s="294"/>
      <c r="D30" s="520"/>
      <c r="E30" s="520"/>
      <c r="F30" s="520"/>
      <c r="G30" s="518"/>
      <c r="H30" s="520"/>
      <c r="I30" s="520"/>
      <c r="J30" s="520"/>
      <c r="K30" s="520"/>
      <c r="L30" s="520"/>
      <c r="M30" s="520"/>
      <c r="N30" s="520"/>
      <c r="O30" s="520"/>
      <c r="P30" s="520"/>
      <c r="Q30" s="520"/>
      <c r="R30" s="514">
        <f t="shared" si="0"/>
        <v>53000</v>
      </c>
      <c r="S30" s="520"/>
      <c r="T30" s="520"/>
      <c r="U30" s="520"/>
      <c r="V30" s="520"/>
      <c r="W30" s="521">
        <v>53000</v>
      </c>
      <c r="X30" s="520"/>
      <c r="Y30" s="520"/>
      <c r="Z30" s="516">
        <f t="shared" si="1"/>
        <v>53000</v>
      </c>
      <c r="AA30" s="518">
        <v>65907</v>
      </c>
      <c r="AB30" s="521"/>
      <c r="AC30" s="521"/>
      <c r="AD30" s="476"/>
      <c r="AE30" s="476"/>
      <c r="AF30" s="351"/>
      <c r="AG30" s="225"/>
      <c r="AH30" s="225"/>
    </row>
    <row r="31" spans="1:34" ht="17.25" customHeight="1" x14ac:dyDescent="0.35">
      <c r="A31" s="517" t="s">
        <v>808</v>
      </c>
      <c r="B31" s="294"/>
      <c r="C31" s="294"/>
      <c r="D31" s="520"/>
      <c r="E31" s="520"/>
      <c r="F31" s="520"/>
      <c r="G31" s="518"/>
      <c r="H31" s="520"/>
      <c r="I31" s="520"/>
      <c r="J31" s="520"/>
      <c r="K31" s="520"/>
      <c r="L31" s="520"/>
      <c r="M31" s="520"/>
      <c r="N31" s="520"/>
      <c r="O31" s="520"/>
      <c r="P31" s="520"/>
      <c r="Q31" s="520"/>
      <c r="R31" s="514">
        <f t="shared" si="0"/>
        <v>310000</v>
      </c>
      <c r="S31" s="520"/>
      <c r="T31" s="520"/>
      <c r="U31" s="520"/>
      <c r="V31" s="520"/>
      <c r="W31" s="521">
        <v>310000</v>
      </c>
      <c r="X31" s="520"/>
      <c r="Y31" s="520"/>
      <c r="Z31" s="516">
        <f t="shared" si="1"/>
        <v>310000</v>
      </c>
      <c r="AA31" s="518">
        <v>24784</v>
      </c>
      <c r="AB31" s="521"/>
      <c r="AC31" s="521"/>
      <c r="AD31" s="476"/>
      <c r="AE31" s="476"/>
      <c r="AF31" s="351"/>
      <c r="AG31" s="225"/>
      <c r="AH31" s="225"/>
    </row>
    <row r="32" spans="1:34" ht="15.75" customHeight="1" x14ac:dyDescent="0.35">
      <c r="A32" s="517" t="s">
        <v>809</v>
      </c>
      <c r="B32" s="294"/>
      <c r="C32" s="294"/>
      <c r="D32" s="520"/>
      <c r="E32" s="520"/>
      <c r="F32" s="520"/>
      <c r="G32" s="518"/>
      <c r="H32" s="520"/>
      <c r="I32" s="520"/>
      <c r="J32" s="520"/>
      <c r="K32" s="520"/>
      <c r="L32" s="520"/>
      <c r="M32" s="520"/>
      <c r="N32" s="520"/>
      <c r="O32" s="520"/>
      <c r="P32" s="520"/>
      <c r="Q32" s="520"/>
      <c r="R32" s="514">
        <f t="shared" si="0"/>
        <v>0</v>
      </c>
      <c r="S32" s="520"/>
      <c r="T32" s="520"/>
      <c r="U32" s="520"/>
      <c r="V32" s="520"/>
      <c r="W32" s="521"/>
      <c r="X32" s="520"/>
      <c r="Y32" s="520"/>
      <c r="Z32" s="516">
        <f t="shared" si="1"/>
        <v>0</v>
      </c>
      <c r="AA32" s="518">
        <v>30230</v>
      </c>
      <c r="AB32" s="521"/>
      <c r="AC32" s="521"/>
      <c r="AD32" s="476"/>
      <c r="AE32" s="476"/>
      <c r="AF32" s="351"/>
      <c r="AG32" s="225"/>
      <c r="AH32" s="225"/>
    </row>
    <row r="33" spans="1:46" ht="16.5" customHeight="1" x14ac:dyDescent="0.35">
      <c r="A33" s="517" t="s">
        <v>810</v>
      </c>
      <c r="B33" s="294"/>
      <c r="C33" s="294"/>
      <c r="D33" s="520"/>
      <c r="E33" s="520"/>
      <c r="F33" s="520"/>
      <c r="G33" s="518"/>
      <c r="H33" s="520"/>
      <c r="I33" s="520"/>
      <c r="J33" s="520"/>
      <c r="K33" s="520"/>
      <c r="L33" s="520"/>
      <c r="M33" s="520"/>
      <c r="N33" s="520"/>
      <c r="O33" s="520"/>
      <c r="P33" s="520"/>
      <c r="Q33" s="520"/>
      <c r="R33" s="514">
        <f t="shared" si="0"/>
        <v>0</v>
      </c>
      <c r="S33" s="520"/>
      <c r="T33" s="520"/>
      <c r="U33" s="520"/>
      <c r="V33" s="520"/>
      <c r="W33" s="521"/>
      <c r="X33" s="520"/>
      <c r="Y33" s="520"/>
      <c r="Z33" s="516">
        <f t="shared" si="1"/>
        <v>0</v>
      </c>
      <c r="AA33" s="518">
        <v>445821</v>
      </c>
      <c r="AB33" s="521"/>
      <c r="AC33" s="521"/>
      <c r="AD33" s="476"/>
      <c r="AE33" s="476"/>
      <c r="AF33" s="351"/>
      <c r="AG33" s="225"/>
      <c r="AH33" s="225"/>
    </row>
    <row r="34" spans="1:46" ht="17.25" customHeight="1" x14ac:dyDescent="0.35">
      <c r="A34" s="517" t="s">
        <v>811</v>
      </c>
      <c r="B34" s="294"/>
      <c r="C34" s="294"/>
      <c r="D34" s="520"/>
      <c r="E34" s="520"/>
      <c r="F34" s="520"/>
      <c r="G34" s="518"/>
      <c r="H34" s="520"/>
      <c r="I34" s="520"/>
      <c r="J34" s="520"/>
      <c r="K34" s="520"/>
      <c r="L34" s="520"/>
      <c r="M34" s="520"/>
      <c r="N34" s="520"/>
      <c r="O34" s="520"/>
      <c r="P34" s="520"/>
      <c r="Q34" s="520"/>
      <c r="R34" s="514">
        <f t="shared" si="0"/>
        <v>1520000</v>
      </c>
      <c r="S34" s="520"/>
      <c r="T34" s="520"/>
      <c r="U34" s="520"/>
      <c r="V34" s="520"/>
      <c r="W34" s="521">
        <v>1520000</v>
      </c>
      <c r="X34" s="520"/>
      <c r="Y34" s="520"/>
      <c r="Z34" s="516">
        <f t="shared" si="1"/>
        <v>1520000</v>
      </c>
      <c r="AA34" s="518">
        <v>35203</v>
      </c>
      <c r="AB34" s="521"/>
      <c r="AC34" s="521"/>
      <c r="AD34" s="476"/>
      <c r="AE34" s="476"/>
      <c r="AF34" s="351"/>
      <c r="AG34" s="225"/>
      <c r="AH34" s="225"/>
    </row>
    <row r="35" spans="1:46" ht="18" customHeight="1" x14ac:dyDescent="0.3">
      <c r="A35" s="522" t="s">
        <v>366</v>
      </c>
      <c r="B35" s="294"/>
      <c r="C35" s="294"/>
      <c r="D35" s="520"/>
      <c r="E35" s="520"/>
      <c r="F35" s="520"/>
      <c r="G35" s="518"/>
      <c r="H35" s="520"/>
      <c r="I35" s="520"/>
      <c r="J35" s="520"/>
      <c r="K35" s="520"/>
      <c r="L35" s="520"/>
      <c r="M35" s="520"/>
      <c r="N35" s="520"/>
      <c r="O35" s="520"/>
      <c r="P35" s="520"/>
      <c r="Q35" s="520"/>
      <c r="R35" s="514">
        <f t="shared" si="0"/>
        <v>5881642</v>
      </c>
      <c r="S35" s="520"/>
      <c r="T35" s="520"/>
      <c r="U35" s="520"/>
      <c r="V35" s="520"/>
      <c r="W35" s="523">
        <f>SUM(W11:W34)</f>
        <v>5881642</v>
      </c>
      <c r="X35" s="520"/>
      <c r="Y35" s="520"/>
      <c r="Z35" s="516">
        <f t="shared" si="1"/>
        <v>5881642</v>
      </c>
      <c r="AA35" s="524">
        <f>SUM(AA11:AA34)</f>
        <v>2737723</v>
      </c>
      <c r="AB35" s="523">
        <f>SUM(AB11:AB34)</f>
        <v>0</v>
      </c>
      <c r="AC35" s="523"/>
      <c r="AD35" s="477"/>
      <c r="AE35" s="477"/>
      <c r="AF35" s="351"/>
      <c r="AG35" s="225"/>
      <c r="AH35" s="225"/>
    </row>
    <row r="36" spans="1:46" ht="23.25" hidden="1" customHeight="1" x14ac:dyDescent="0.35">
      <c r="A36" s="525"/>
      <c r="B36" s="294"/>
      <c r="C36" s="294"/>
      <c r="D36" s="526"/>
      <c r="E36" s="524"/>
      <c r="F36" s="526"/>
      <c r="G36" s="518"/>
      <c r="H36" s="526"/>
      <c r="I36" s="526"/>
      <c r="J36" s="526"/>
      <c r="K36" s="526"/>
      <c r="L36" s="526"/>
      <c r="M36" s="526"/>
      <c r="N36" s="526"/>
      <c r="O36" s="526"/>
      <c r="P36" s="526"/>
      <c r="Q36" s="526"/>
      <c r="R36" s="514">
        <f t="shared" si="0"/>
        <v>0</v>
      </c>
      <c r="S36" s="526"/>
      <c r="T36" s="526"/>
      <c r="U36" s="526"/>
      <c r="V36" s="526"/>
      <c r="W36" s="526"/>
      <c r="X36" s="520"/>
      <c r="Y36" s="520"/>
      <c r="Z36" s="516">
        <f t="shared" si="1"/>
        <v>0</v>
      </c>
      <c r="AA36" s="527"/>
      <c r="AB36" s="527"/>
      <c r="AC36" s="527"/>
      <c r="AD36" s="476"/>
      <c r="AE36" s="479"/>
      <c r="AF36" s="351"/>
      <c r="AG36" s="225"/>
      <c r="AH36" s="225"/>
    </row>
    <row r="37" spans="1:46" ht="18" hidden="1" customHeight="1" x14ac:dyDescent="0.35">
      <c r="A37" s="297"/>
      <c r="B37" s="528"/>
      <c r="C37" s="528"/>
      <c r="D37" s="527"/>
      <c r="E37" s="527"/>
      <c r="F37" s="527"/>
      <c r="G37" s="518"/>
      <c r="H37" s="527"/>
      <c r="I37" s="527"/>
      <c r="J37" s="527">
        <f>J35+J36</f>
        <v>0</v>
      </c>
      <c r="K37" s="527">
        <f>K35+K36</f>
        <v>0</v>
      </c>
      <c r="L37" s="527">
        <f>L35+L36</f>
        <v>0</v>
      </c>
      <c r="M37" s="527">
        <f>M35+M36</f>
        <v>0</v>
      </c>
      <c r="N37" s="527"/>
      <c r="O37" s="527"/>
      <c r="P37" s="527"/>
      <c r="Q37" s="527"/>
      <c r="R37" s="514">
        <f t="shared" si="0"/>
        <v>0</v>
      </c>
      <c r="S37" s="527"/>
      <c r="T37" s="527"/>
      <c r="U37" s="527"/>
      <c r="V37" s="527"/>
      <c r="W37" s="527"/>
      <c r="X37" s="521"/>
      <c r="Y37" s="521"/>
      <c r="Z37" s="516">
        <f t="shared" si="1"/>
        <v>0</v>
      </c>
      <c r="AA37" s="527"/>
      <c r="AB37" s="523"/>
      <c r="AC37" s="523"/>
      <c r="AD37" s="480"/>
      <c r="AE37" s="481"/>
      <c r="AF37" s="352"/>
      <c r="AG37" s="225"/>
      <c r="AH37" s="225"/>
    </row>
    <row r="38" spans="1:46" ht="18" customHeight="1" x14ac:dyDescent="0.35">
      <c r="A38" s="297" t="s">
        <v>286</v>
      </c>
      <c r="B38" s="529">
        <f>B35+B37</f>
        <v>0</v>
      </c>
      <c r="C38" s="529">
        <f>C35+C37</f>
        <v>0</v>
      </c>
      <c r="D38" s="527"/>
      <c r="E38" s="527"/>
      <c r="F38" s="527"/>
      <c r="G38" s="518"/>
      <c r="H38" s="527"/>
      <c r="I38" s="527"/>
      <c r="J38" s="527"/>
      <c r="K38" s="527"/>
      <c r="L38" s="527"/>
      <c r="M38" s="527"/>
      <c r="N38" s="521">
        <v>2688200</v>
      </c>
      <c r="O38" s="521"/>
      <c r="P38" s="521"/>
      <c r="Q38" s="527"/>
      <c r="R38" s="514">
        <f t="shared" si="0"/>
        <v>1041500</v>
      </c>
      <c r="S38" s="527"/>
      <c r="T38" s="527"/>
      <c r="U38" s="527"/>
      <c r="V38" s="527"/>
      <c r="W38" s="521">
        <v>1041500</v>
      </c>
      <c r="X38" s="527"/>
      <c r="Y38" s="527"/>
      <c r="Z38" s="516">
        <f t="shared" si="1"/>
        <v>3729700</v>
      </c>
      <c r="AA38" s="527"/>
      <c r="AB38" s="527"/>
      <c r="AC38" s="527"/>
      <c r="AD38" s="478"/>
      <c r="AE38" s="482"/>
      <c r="AF38" s="352"/>
      <c r="AG38" s="225"/>
      <c r="AH38" s="225"/>
    </row>
    <row r="39" spans="1:46" ht="23.25" hidden="1" customHeight="1" x14ac:dyDescent="0.35">
      <c r="A39" s="298"/>
      <c r="B39" s="294"/>
      <c r="C39" s="294"/>
      <c r="D39" s="295"/>
      <c r="E39" s="295"/>
      <c r="F39" s="295"/>
      <c r="G39" s="518"/>
      <c r="H39" s="295"/>
      <c r="I39" s="295"/>
      <c r="J39" s="295"/>
      <c r="K39" s="295"/>
      <c r="L39" s="295"/>
      <c r="M39" s="295"/>
      <c r="N39" s="499"/>
      <c r="O39" s="499"/>
      <c r="P39" s="499"/>
      <c r="Q39" s="295"/>
      <c r="R39" s="514">
        <f t="shared" si="0"/>
        <v>0</v>
      </c>
      <c r="S39" s="295"/>
      <c r="T39" s="295"/>
      <c r="U39" s="295"/>
      <c r="V39" s="295"/>
      <c r="W39" s="295"/>
      <c r="X39" s="295"/>
      <c r="Y39" s="295"/>
      <c r="Z39" s="516">
        <f t="shared" si="1"/>
        <v>0</v>
      </c>
      <c r="AA39" s="294"/>
      <c r="AB39" s="355"/>
      <c r="AC39" s="355"/>
      <c r="AD39" s="355"/>
      <c r="AE39" s="299"/>
      <c r="AF39" s="299"/>
      <c r="AG39" s="299"/>
      <c r="AH39" s="299"/>
    </row>
    <row r="40" spans="1:46" ht="23.25" hidden="1" customHeight="1" x14ac:dyDescent="0.35">
      <c r="A40" s="298"/>
      <c r="B40" s="294"/>
      <c r="C40" s="294"/>
      <c r="D40" s="295"/>
      <c r="E40" s="295"/>
      <c r="F40" s="295"/>
      <c r="G40" s="518"/>
      <c r="H40" s="295"/>
      <c r="I40" s="295"/>
      <c r="J40" s="295"/>
      <c r="K40" s="295"/>
      <c r="L40" s="295"/>
      <c r="M40" s="295"/>
      <c r="N40" s="499"/>
      <c r="O40" s="499"/>
      <c r="P40" s="499"/>
      <c r="Q40" s="295"/>
      <c r="R40" s="514">
        <f t="shared" si="0"/>
        <v>0</v>
      </c>
      <c r="S40" s="295"/>
      <c r="T40" s="295"/>
      <c r="U40" s="295"/>
      <c r="V40" s="295"/>
      <c r="W40" s="295"/>
      <c r="X40" s="295"/>
      <c r="Y40" s="295"/>
      <c r="Z40" s="516">
        <f t="shared" si="1"/>
        <v>0</v>
      </c>
      <c r="AA40" s="294"/>
      <c r="AB40" s="355"/>
      <c r="AC40" s="355"/>
      <c r="AD40" s="355"/>
      <c r="AE40" s="299"/>
      <c r="AF40" s="299"/>
      <c r="AG40" s="299"/>
      <c r="AH40" s="299"/>
    </row>
    <row r="41" spans="1:46" ht="39.75" hidden="1" customHeight="1" x14ac:dyDescent="0.35">
      <c r="A41" s="300"/>
      <c r="B41" s="301"/>
      <c r="C41" s="301"/>
      <c r="D41" s="302"/>
      <c r="E41" s="302"/>
      <c r="F41" s="302"/>
      <c r="G41" s="518"/>
      <c r="H41" s="302"/>
      <c r="I41" s="302"/>
      <c r="J41" s="302"/>
      <c r="K41" s="302"/>
      <c r="L41" s="302"/>
      <c r="M41" s="302"/>
      <c r="N41" s="500"/>
      <c r="O41" s="500"/>
      <c r="P41" s="500"/>
      <c r="Q41" s="302"/>
      <c r="R41" s="514">
        <f t="shared" si="0"/>
        <v>0</v>
      </c>
      <c r="S41" s="302"/>
      <c r="T41" s="302"/>
      <c r="U41" s="302"/>
      <c r="V41" s="302"/>
      <c r="W41" s="302"/>
      <c r="X41" s="302"/>
      <c r="Y41" s="302"/>
      <c r="Z41" s="516">
        <f t="shared" si="1"/>
        <v>0</v>
      </c>
      <c r="AA41" s="301"/>
      <c r="AB41" s="355"/>
      <c r="AC41" s="355"/>
      <c r="AD41" s="355"/>
      <c r="AE41" s="299"/>
      <c r="AF41" s="299"/>
      <c r="AG41" s="299"/>
      <c r="AH41" s="299"/>
    </row>
    <row r="42" spans="1:46" ht="36" customHeight="1" x14ac:dyDescent="0.35">
      <c r="A42" s="300" t="s">
        <v>368</v>
      </c>
      <c r="B42" s="301"/>
      <c r="C42" s="301"/>
      <c r="D42" s="302"/>
      <c r="E42" s="302"/>
      <c r="F42" s="526">
        <v>1143100</v>
      </c>
      <c r="G42" s="518"/>
      <c r="H42" s="302"/>
      <c r="I42" s="302"/>
      <c r="J42" s="302"/>
      <c r="K42" s="302"/>
      <c r="L42" s="302"/>
      <c r="M42" s="302"/>
      <c r="N42" s="521">
        <v>26000</v>
      </c>
      <c r="O42" s="521">
        <v>495897</v>
      </c>
      <c r="P42" s="526">
        <v>63600</v>
      </c>
      <c r="Q42" s="526">
        <v>81500</v>
      </c>
      <c r="R42" s="514">
        <f>S42+T42+U42+W42+V42</f>
        <v>144700</v>
      </c>
      <c r="S42" s="526">
        <v>19800</v>
      </c>
      <c r="T42" s="526">
        <v>4400</v>
      </c>
      <c r="U42" s="526">
        <v>45500</v>
      </c>
      <c r="V42" s="579">
        <v>75000</v>
      </c>
      <c r="W42" s="302"/>
      <c r="X42" s="302"/>
      <c r="Y42" s="302"/>
      <c r="Z42" s="516">
        <f t="shared" si="1"/>
        <v>1954797</v>
      </c>
      <c r="AA42" s="301"/>
      <c r="AB42" s="294"/>
      <c r="AC42" s="527">
        <v>805040</v>
      </c>
      <c r="AD42" s="294"/>
      <c r="AE42" s="303"/>
      <c r="AF42" s="299"/>
      <c r="AG42" s="299"/>
      <c r="AH42" s="299"/>
    </row>
    <row r="43" spans="1:46" ht="26.25" customHeight="1" x14ac:dyDescent="0.35">
      <c r="A43" s="300" t="s">
        <v>369</v>
      </c>
      <c r="B43" s="301"/>
      <c r="C43" s="301"/>
      <c r="D43" s="526"/>
      <c r="E43" s="302"/>
      <c r="F43" s="302"/>
      <c r="G43" s="518"/>
      <c r="H43" s="526"/>
      <c r="I43" s="526"/>
      <c r="J43" s="302"/>
      <c r="K43" s="302"/>
      <c r="L43" s="302"/>
      <c r="M43" s="302"/>
      <c r="N43" s="302"/>
      <c r="O43" s="302"/>
      <c r="P43" s="302"/>
      <c r="Q43" s="302"/>
      <c r="R43" s="514">
        <f t="shared" si="0"/>
        <v>0</v>
      </c>
      <c r="S43" s="302"/>
      <c r="T43" s="302"/>
      <c r="U43" s="302"/>
      <c r="V43" s="302"/>
      <c r="W43" s="302"/>
      <c r="X43" s="302"/>
      <c r="Y43" s="302"/>
      <c r="Z43" s="516">
        <f t="shared" si="1"/>
        <v>0</v>
      </c>
      <c r="AA43" s="301"/>
      <c r="AB43" s="527">
        <v>2510000</v>
      </c>
      <c r="AC43" s="294"/>
      <c r="AD43" s="294"/>
      <c r="AE43" s="303"/>
      <c r="AF43" s="299"/>
      <c r="AG43" s="299"/>
      <c r="AH43" s="299"/>
    </row>
    <row r="44" spans="1:46" s="17" customFormat="1" ht="20.25" customHeight="1" x14ac:dyDescent="0.35">
      <c r="A44" s="563" t="s">
        <v>122</v>
      </c>
      <c r="B44" s="487"/>
      <c r="C44" s="487"/>
      <c r="D44" s="527">
        <f>D43</f>
        <v>0</v>
      </c>
      <c r="E44" s="530"/>
      <c r="F44" s="527">
        <f>F42</f>
        <v>1143100</v>
      </c>
      <c r="G44" s="524"/>
      <c r="H44" s="527">
        <f>H43</f>
        <v>0</v>
      </c>
      <c r="I44" s="527">
        <f>I43</f>
        <v>0</v>
      </c>
      <c r="J44" s="530"/>
      <c r="K44" s="530"/>
      <c r="L44" s="530"/>
      <c r="M44" s="530"/>
      <c r="N44" s="531">
        <f>N38+N42</f>
        <v>2714200</v>
      </c>
      <c r="O44" s="527">
        <f>O42</f>
        <v>495897</v>
      </c>
      <c r="P44" s="527">
        <f>P42</f>
        <v>63600</v>
      </c>
      <c r="Q44" s="527">
        <f>Q42</f>
        <v>81500</v>
      </c>
      <c r="R44" s="514">
        <f>S44+T44+U44+W44+V44</f>
        <v>7067842</v>
      </c>
      <c r="S44" s="527">
        <f>S42</f>
        <v>19800</v>
      </c>
      <c r="T44" s="527">
        <f>T42</f>
        <v>4400</v>
      </c>
      <c r="U44" s="527">
        <f>U42</f>
        <v>45500</v>
      </c>
      <c r="V44" s="527">
        <f>V42</f>
        <v>75000</v>
      </c>
      <c r="W44" s="531">
        <f>W35+W38</f>
        <v>6923142</v>
      </c>
      <c r="X44" s="487"/>
      <c r="Y44" s="487"/>
      <c r="Z44" s="516">
        <f t="shared" si="1"/>
        <v>11566139</v>
      </c>
      <c r="AA44" s="532">
        <f>AA35</f>
        <v>2737723</v>
      </c>
      <c r="AB44" s="527">
        <f>AB43</f>
        <v>2510000</v>
      </c>
      <c r="AC44" s="527">
        <f>AC42</f>
        <v>805040</v>
      </c>
      <c r="AD44" s="303"/>
      <c r="AE44" s="303"/>
      <c r="AF44" s="353"/>
      <c r="AG44" s="299"/>
      <c r="AH44" s="299"/>
      <c r="AI44" s="15"/>
      <c r="AJ44" s="15"/>
      <c r="AK44" s="15"/>
      <c r="AL44" s="15"/>
      <c r="AM44" s="15"/>
      <c r="AN44" s="15"/>
      <c r="AO44" s="15"/>
      <c r="AP44" s="15"/>
      <c r="AQ44" s="15"/>
      <c r="AR44" s="15"/>
      <c r="AS44" s="15"/>
      <c r="AT44" s="15"/>
    </row>
    <row r="45" spans="1:46" x14ac:dyDescent="0.25">
      <c r="A45" s="299"/>
      <c r="B45" s="299"/>
      <c r="C45" s="299"/>
      <c r="D45" s="304"/>
      <c r="E45" s="304"/>
      <c r="F45" s="304"/>
      <c r="G45" s="304"/>
      <c r="H45" s="304"/>
      <c r="I45" s="304"/>
      <c r="J45" s="304"/>
      <c r="K45" s="304"/>
      <c r="L45" s="304"/>
      <c r="M45" s="304"/>
      <c r="N45" s="299"/>
      <c r="O45" s="299"/>
      <c r="P45" s="299"/>
      <c r="Q45" s="299"/>
      <c r="R45" s="299"/>
      <c r="S45" s="299"/>
      <c r="T45" s="299"/>
      <c r="U45" s="299"/>
      <c r="V45" s="299"/>
      <c r="W45" s="299"/>
      <c r="X45" s="299"/>
      <c r="Y45" s="299"/>
      <c r="Z45" s="299"/>
      <c r="AA45" s="299"/>
      <c r="AB45" s="299"/>
      <c r="AC45" s="299"/>
      <c r="AD45" s="299"/>
      <c r="AE45" s="299"/>
      <c r="AF45" s="299"/>
      <c r="AG45" s="299"/>
      <c r="AH45" s="299"/>
    </row>
    <row r="46" spans="1:46" s="18" customFormat="1" x14ac:dyDescent="0.25">
      <c r="A46" s="2"/>
      <c r="B46" s="15"/>
      <c r="C46" s="15"/>
      <c r="D46" s="16"/>
      <c r="E46" s="16"/>
      <c r="F46" s="16"/>
      <c r="G46" s="16"/>
      <c r="H46" s="16"/>
      <c r="I46" s="16"/>
      <c r="J46" s="16"/>
      <c r="K46" s="16"/>
      <c r="L46" s="16"/>
      <c r="M46" s="16"/>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s="18" customFormat="1" x14ac:dyDescent="0.25">
      <c r="A47" s="15"/>
      <c r="B47" s="15"/>
      <c r="C47" s="15"/>
      <c r="D47" s="16"/>
      <c r="E47" s="16"/>
      <c r="F47" s="16"/>
      <c r="G47" s="16"/>
      <c r="H47" s="16"/>
      <c r="I47" s="16"/>
      <c r="J47" s="16"/>
      <c r="K47" s="16"/>
      <c r="L47" s="16"/>
      <c r="M47" s="16"/>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s="18" customFormat="1" x14ac:dyDescent="0.25">
      <c r="A48" s="15"/>
      <c r="B48" s="15"/>
      <c r="C48" s="15"/>
      <c r="D48" s="16"/>
      <c r="E48" s="16"/>
      <c r="F48" s="16"/>
      <c r="G48" s="16"/>
      <c r="H48" s="16"/>
      <c r="I48" s="16"/>
      <c r="J48" s="16"/>
      <c r="K48" s="16"/>
      <c r="L48" s="16"/>
      <c r="M48" s="16"/>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49" spans="1:46" s="18" customFormat="1" x14ac:dyDescent="0.25">
      <c r="A49" s="15"/>
      <c r="B49" s="15"/>
      <c r="C49" s="15"/>
      <c r="D49" s="16"/>
      <c r="E49" s="16"/>
      <c r="F49" s="16"/>
      <c r="G49" s="16"/>
      <c r="H49" s="16"/>
      <c r="I49" s="16"/>
      <c r="J49" s="16"/>
      <c r="K49" s="16"/>
      <c r="L49" s="16"/>
      <c r="M49" s="16"/>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row>
    <row r="73" ht="44.25" customHeight="1" x14ac:dyDescent="0.25"/>
    <row r="86" ht="45.75" customHeight="1" x14ac:dyDescent="0.25"/>
  </sheetData>
  <mergeCells count="18">
    <mergeCell ref="R7:W7"/>
    <mergeCell ref="AA5:AA9"/>
    <mergeCell ref="W1:AC1"/>
    <mergeCell ref="A2:AA2"/>
    <mergeCell ref="AB2:AC2"/>
    <mergeCell ref="H6:W6"/>
    <mergeCell ref="D4:Z4"/>
    <mergeCell ref="AB6:AE6"/>
    <mergeCell ref="B4:C5"/>
    <mergeCell ref="H5:Y5"/>
    <mergeCell ref="A4:A10"/>
    <mergeCell ref="AB5:AE5"/>
    <mergeCell ref="R10:W10"/>
    <mergeCell ref="S8:W8"/>
    <mergeCell ref="F5:F9"/>
    <mergeCell ref="AA4:AE4"/>
    <mergeCell ref="R8:R9"/>
    <mergeCell ref="Z5:Z9"/>
  </mergeCells>
  <phoneticPr fontId="0" type="noConversion"/>
  <hyperlinks>
    <hyperlink ref="A19" location="_ftnref1" display="_ftnref1"/>
  </hyperlinks>
  <printOptions horizontalCentered="1"/>
  <pageMargins left="0.19685039370078741" right="0.19685039370078741" top="0.19685039370078741" bottom="0.19685039370078741" header="0.31496062992125984" footer="0.31496062992125984"/>
  <pageSetup paperSize="9" scale="4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opLeftCell="D1" zoomScale="75" zoomScaleNormal="75" zoomScaleSheetLayoutView="75" workbookViewId="0">
      <selection activeCell="K2" sqref="K2:M2"/>
    </sheetView>
  </sheetViews>
  <sheetFormatPr defaultColWidth="9.109375" defaultRowHeight="13.2" x14ac:dyDescent="0.25"/>
  <cols>
    <col min="1" max="1" width="3.77734375" style="7" hidden="1" customWidth="1"/>
    <col min="2" max="2" width="16.44140625" style="51" hidden="1" customWidth="1"/>
    <col min="3" max="3" width="15.44140625" style="51" hidden="1" customWidth="1"/>
    <col min="4" max="4" width="12.77734375" style="51" customWidth="1"/>
    <col min="5" max="5" width="12.109375" style="51" customWidth="1"/>
    <col min="6" max="6" width="9.77734375" style="51" customWidth="1"/>
    <col min="7" max="7" width="42.6640625" style="7" customWidth="1"/>
    <col min="8" max="8" width="61.109375" style="7" customWidth="1"/>
    <col min="9" max="9" width="26.109375" style="7" customWidth="1"/>
    <col min="10" max="10" width="15.44140625" style="7" customWidth="1"/>
    <col min="11" max="11" width="21.109375" style="7" customWidth="1"/>
    <col min="12" max="12" width="15.77734375" style="7" customWidth="1"/>
    <col min="13" max="13" width="15.44140625" style="7" customWidth="1"/>
    <col min="14" max="14" width="4.33203125" style="6" customWidth="1"/>
    <col min="15" max="16384" width="9.109375" style="6"/>
  </cols>
  <sheetData>
    <row r="1" spans="1:22" s="29" customFormat="1" ht="13.5" customHeight="1" x14ac:dyDescent="0.3">
      <c r="A1" s="28"/>
      <c r="B1" s="718"/>
      <c r="C1" s="719"/>
      <c r="D1" s="719"/>
      <c r="E1" s="719"/>
      <c r="F1" s="719"/>
      <c r="G1" s="719"/>
      <c r="H1" s="719"/>
      <c r="I1" s="719"/>
      <c r="J1" s="719"/>
      <c r="K1" s="719"/>
      <c r="L1" s="719"/>
      <c r="M1" s="719"/>
    </row>
    <row r="2" spans="1:22" ht="71.25" customHeight="1" x14ac:dyDescent="0.25">
      <c r="K2" s="630" t="s">
        <v>843</v>
      </c>
      <c r="L2" s="630"/>
      <c r="M2" s="630"/>
    </row>
    <row r="3" spans="1:22" ht="21.75" customHeight="1" x14ac:dyDescent="0.35">
      <c r="D3" s="714" t="s">
        <v>382</v>
      </c>
      <c r="E3" s="715"/>
      <c r="F3" s="715"/>
      <c r="G3" s="715"/>
      <c r="H3" s="715"/>
      <c r="I3" s="715"/>
      <c r="J3" s="715"/>
      <c r="K3" s="715"/>
      <c r="L3" s="715"/>
      <c r="M3" s="715"/>
      <c r="N3" s="715"/>
      <c r="O3" s="715"/>
      <c r="P3" s="715"/>
      <c r="Q3" s="715"/>
      <c r="R3" s="715"/>
      <c r="S3" s="715"/>
      <c r="T3" s="715"/>
      <c r="U3" s="715"/>
      <c r="V3" s="715"/>
    </row>
    <row r="4" spans="1:22" ht="31.5" customHeight="1" x14ac:dyDescent="0.25">
      <c r="A4" s="2"/>
      <c r="B4" s="650" t="s">
        <v>765</v>
      </c>
      <c r="C4" s="651"/>
      <c r="D4" s="651"/>
      <c r="E4" s="651"/>
      <c r="F4" s="651"/>
      <c r="G4" s="651"/>
      <c r="H4" s="651"/>
      <c r="I4" s="651"/>
      <c r="J4" s="651"/>
      <c r="K4" s="651"/>
      <c r="L4" s="651"/>
      <c r="M4" s="651"/>
    </row>
    <row r="5" spans="1:22" ht="18" customHeight="1" x14ac:dyDescent="0.25">
      <c r="A5" s="2"/>
      <c r="B5" s="460"/>
      <c r="C5" s="461"/>
      <c r="D5" s="720">
        <v>25313200000</v>
      </c>
      <c r="E5" s="720"/>
      <c r="F5" s="461"/>
      <c r="G5" s="461"/>
      <c r="H5" s="461"/>
      <c r="I5" s="461"/>
      <c r="J5" s="461"/>
      <c r="K5" s="461"/>
      <c r="L5" s="461"/>
      <c r="M5" s="461"/>
    </row>
    <row r="6" spans="1:22" ht="15.75" customHeight="1" x14ac:dyDescent="0.3">
      <c r="B6" s="52"/>
      <c r="C6" s="53"/>
      <c r="D6" s="713" t="s">
        <v>284</v>
      </c>
      <c r="E6" s="713"/>
      <c r="F6" s="53"/>
      <c r="G6" s="8"/>
      <c r="H6" s="60"/>
      <c r="I6" s="60"/>
      <c r="J6" s="60"/>
      <c r="K6" s="60"/>
      <c r="L6" s="61"/>
      <c r="M6" s="341" t="s">
        <v>163</v>
      </c>
    </row>
    <row r="7" spans="1:22" s="383" customFormat="1" ht="28.5" customHeight="1" x14ac:dyDescent="0.3">
      <c r="A7" s="172"/>
      <c r="B7" s="381"/>
      <c r="C7" s="382"/>
      <c r="D7" s="716" t="s">
        <v>12</v>
      </c>
      <c r="E7" s="716" t="s">
        <v>11</v>
      </c>
      <c r="F7" s="716" t="s">
        <v>13</v>
      </c>
      <c r="G7" s="721" t="s">
        <v>14</v>
      </c>
      <c r="H7" s="728" t="s">
        <v>15</v>
      </c>
      <c r="I7" s="729" t="s">
        <v>16</v>
      </c>
      <c r="J7" s="728" t="s">
        <v>10</v>
      </c>
      <c r="K7" s="726" t="s">
        <v>119</v>
      </c>
      <c r="L7" s="724" t="s">
        <v>120</v>
      </c>
      <c r="M7" s="725"/>
    </row>
    <row r="8" spans="1:22" s="383" customFormat="1" ht="119.25" customHeight="1" x14ac:dyDescent="0.25">
      <c r="A8" s="384"/>
      <c r="B8" s="385" t="s">
        <v>665</v>
      </c>
      <c r="C8" s="348" t="s">
        <v>386</v>
      </c>
      <c r="D8" s="717"/>
      <c r="E8" s="717"/>
      <c r="F8" s="717"/>
      <c r="G8" s="722"/>
      <c r="H8" s="717"/>
      <c r="I8" s="730"/>
      <c r="J8" s="717"/>
      <c r="K8" s="727"/>
      <c r="L8" s="386" t="s">
        <v>10</v>
      </c>
      <c r="M8" s="387" t="s">
        <v>9</v>
      </c>
    </row>
    <row r="9" spans="1:22" s="388" customFormat="1" ht="12.75" customHeight="1" x14ac:dyDescent="0.25">
      <c r="A9" s="469"/>
      <c r="B9" s="470"/>
      <c r="C9" s="463"/>
      <c r="D9" s="463">
        <v>1</v>
      </c>
      <c r="E9" s="463">
        <v>2</v>
      </c>
      <c r="F9" s="463">
        <v>3</v>
      </c>
      <c r="G9" s="463">
        <v>4</v>
      </c>
      <c r="H9" s="292">
        <v>5</v>
      </c>
      <c r="I9" s="292">
        <v>6</v>
      </c>
      <c r="J9" s="292">
        <v>7</v>
      </c>
      <c r="K9" s="463">
        <v>8</v>
      </c>
      <c r="L9" s="471">
        <v>9</v>
      </c>
      <c r="M9" s="292">
        <v>10</v>
      </c>
    </row>
    <row r="10" spans="1:22" s="399" customFormat="1" ht="38.25" customHeight="1" x14ac:dyDescent="0.25">
      <c r="A10" s="396"/>
      <c r="B10" s="397" t="s">
        <v>140</v>
      </c>
      <c r="C10" s="397"/>
      <c r="D10" s="397" t="s">
        <v>140</v>
      </c>
      <c r="E10" s="397"/>
      <c r="F10" s="397"/>
      <c r="G10" s="398" t="s">
        <v>718</v>
      </c>
      <c r="H10" s="364"/>
      <c r="I10" s="367" t="s">
        <v>17</v>
      </c>
      <c r="J10" s="369">
        <f>J12</f>
        <v>372507</v>
      </c>
      <c r="K10" s="369">
        <f>K12</f>
        <v>372507</v>
      </c>
      <c r="L10" s="369">
        <f>L12</f>
        <v>0</v>
      </c>
      <c r="M10" s="369">
        <f>M12</f>
        <v>0</v>
      </c>
    </row>
    <row r="11" spans="1:22" s="405" customFormat="1" ht="41.25" hidden="1" customHeight="1" x14ac:dyDescent="0.3">
      <c r="A11" s="400"/>
      <c r="B11" s="401" t="s">
        <v>128</v>
      </c>
      <c r="C11" s="401"/>
      <c r="D11" s="401"/>
      <c r="E11" s="401"/>
      <c r="F11" s="401"/>
      <c r="G11" s="402" t="s">
        <v>666</v>
      </c>
      <c r="H11" s="403"/>
      <c r="I11" s="404"/>
      <c r="J11" s="370"/>
      <c r="K11" s="370"/>
      <c r="L11" s="370"/>
      <c r="M11" s="370"/>
    </row>
    <row r="12" spans="1:22" s="409" customFormat="1" ht="37.5" customHeight="1" x14ac:dyDescent="0.3">
      <c r="A12" s="406"/>
      <c r="B12" s="407"/>
      <c r="C12" s="397"/>
      <c r="D12" s="397" t="s">
        <v>128</v>
      </c>
      <c r="E12" s="397"/>
      <c r="F12" s="397"/>
      <c r="G12" s="398" t="s">
        <v>711</v>
      </c>
      <c r="H12" s="375"/>
      <c r="I12" s="408" t="s">
        <v>17</v>
      </c>
      <c r="J12" s="369">
        <f>J13+J14+J16+J17+J18</f>
        <v>372507</v>
      </c>
      <c r="K12" s="369">
        <f>K13+K14+K16+K17+K18</f>
        <v>372507</v>
      </c>
      <c r="L12" s="369">
        <f>L13+L14+L16+L17+L18</f>
        <v>0</v>
      </c>
      <c r="M12" s="369">
        <f>M13+M14+M16+M17+M18</f>
        <v>0</v>
      </c>
    </row>
    <row r="13" spans="1:22" s="259" customFormat="1" ht="65.25" customHeight="1" x14ac:dyDescent="0.25">
      <c r="A13" s="258"/>
      <c r="B13" s="82"/>
      <c r="C13" s="210" t="s">
        <v>170</v>
      </c>
      <c r="D13" s="419" t="s">
        <v>742</v>
      </c>
      <c r="E13" s="419" t="s">
        <v>743</v>
      </c>
      <c r="F13" s="419" t="s">
        <v>232</v>
      </c>
      <c r="G13" s="596" t="s">
        <v>829</v>
      </c>
      <c r="H13" s="597" t="s">
        <v>296</v>
      </c>
      <c r="I13" s="417" t="s">
        <v>297</v>
      </c>
      <c r="J13" s="410">
        <f t="shared" ref="J13:J18" si="0">K13+L13</f>
        <v>104000</v>
      </c>
      <c r="K13" s="372">
        <v>104000</v>
      </c>
      <c r="L13" s="411"/>
      <c r="M13" s="411"/>
    </row>
    <row r="14" spans="1:22" s="179" customFormat="1" ht="55.5" customHeight="1" x14ac:dyDescent="0.25">
      <c r="A14" s="175"/>
      <c r="B14" s="176" t="s">
        <v>132</v>
      </c>
      <c r="C14" s="176">
        <v>250404</v>
      </c>
      <c r="D14" s="420" t="s">
        <v>733</v>
      </c>
      <c r="E14" s="419" t="s">
        <v>336</v>
      </c>
      <c r="F14" s="420" t="s">
        <v>228</v>
      </c>
      <c r="G14" s="598" t="s">
        <v>734</v>
      </c>
      <c r="H14" s="417" t="s">
        <v>412</v>
      </c>
      <c r="I14" s="417" t="s">
        <v>726</v>
      </c>
      <c r="J14" s="410">
        <f t="shared" si="0"/>
        <v>215100</v>
      </c>
      <c r="K14" s="372">
        <v>215100</v>
      </c>
      <c r="L14" s="372"/>
      <c r="M14" s="411"/>
    </row>
    <row r="15" spans="1:22" s="179" customFormat="1" ht="84.75" hidden="1" customHeight="1" x14ac:dyDescent="0.25">
      <c r="A15" s="175"/>
      <c r="B15" s="176"/>
      <c r="C15" s="176">
        <v>250404</v>
      </c>
      <c r="D15" s="417"/>
      <c r="E15" s="417"/>
      <c r="F15" s="420" t="s">
        <v>228</v>
      </c>
      <c r="G15" s="598"/>
      <c r="H15" s="421" t="s">
        <v>389</v>
      </c>
      <c r="I15" s="421"/>
      <c r="J15" s="410">
        <f t="shared" si="0"/>
        <v>0</v>
      </c>
      <c r="K15" s="372"/>
      <c r="L15" s="372"/>
      <c r="M15" s="411"/>
    </row>
    <row r="16" spans="1:22" s="179" customFormat="1" ht="51.75" customHeight="1" x14ac:dyDescent="0.25">
      <c r="A16" s="175"/>
      <c r="B16" s="176"/>
      <c r="C16" s="176">
        <v>250404</v>
      </c>
      <c r="D16" s="420" t="s">
        <v>733</v>
      </c>
      <c r="E16" s="419" t="s">
        <v>336</v>
      </c>
      <c r="F16" s="420" t="s">
        <v>228</v>
      </c>
      <c r="G16" s="598" t="s">
        <v>734</v>
      </c>
      <c r="H16" s="417" t="s">
        <v>300</v>
      </c>
      <c r="I16" s="417" t="s">
        <v>301</v>
      </c>
      <c r="J16" s="410">
        <f t="shared" si="0"/>
        <v>1500</v>
      </c>
      <c r="K16" s="372">
        <v>1500</v>
      </c>
      <c r="L16" s="372"/>
      <c r="M16" s="411"/>
    </row>
    <row r="17" spans="1:13" s="179" customFormat="1" ht="62.25" customHeight="1" x14ac:dyDescent="0.25">
      <c r="A17" s="175"/>
      <c r="B17" s="176"/>
      <c r="C17" s="176"/>
      <c r="D17" s="420" t="s">
        <v>733</v>
      </c>
      <c r="E17" s="419" t="s">
        <v>336</v>
      </c>
      <c r="F17" s="420" t="s">
        <v>228</v>
      </c>
      <c r="G17" s="598" t="s">
        <v>734</v>
      </c>
      <c r="H17" s="417" t="s">
        <v>298</v>
      </c>
      <c r="I17" s="417" t="s">
        <v>299</v>
      </c>
      <c r="J17" s="410">
        <f t="shared" si="0"/>
        <v>39907</v>
      </c>
      <c r="K17" s="372">
        <v>39907</v>
      </c>
      <c r="L17" s="372"/>
      <c r="M17" s="411"/>
    </row>
    <row r="18" spans="1:13" s="179" customFormat="1" ht="62.25" customHeight="1" x14ac:dyDescent="0.25">
      <c r="A18" s="175"/>
      <c r="B18" s="176"/>
      <c r="C18" s="176">
        <v>250404</v>
      </c>
      <c r="D18" s="420" t="s">
        <v>41</v>
      </c>
      <c r="E18" s="419" t="s">
        <v>42</v>
      </c>
      <c r="F18" s="420" t="s">
        <v>146</v>
      </c>
      <c r="G18" s="598" t="s">
        <v>50</v>
      </c>
      <c r="H18" s="417" t="s">
        <v>298</v>
      </c>
      <c r="I18" s="417" t="s">
        <v>299</v>
      </c>
      <c r="J18" s="410">
        <f t="shared" si="0"/>
        <v>12000</v>
      </c>
      <c r="K18" s="372">
        <v>12000</v>
      </c>
      <c r="L18" s="372"/>
      <c r="M18" s="411"/>
    </row>
    <row r="19" spans="1:13" s="194" customFormat="1" ht="53.25" customHeight="1" x14ac:dyDescent="0.3">
      <c r="A19" s="99"/>
      <c r="B19" s="108"/>
      <c r="C19" s="108"/>
      <c r="D19" s="397" t="s">
        <v>582</v>
      </c>
      <c r="E19" s="108"/>
      <c r="F19" s="109"/>
      <c r="G19" s="398" t="s">
        <v>719</v>
      </c>
      <c r="H19" s="422"/>
      <c r="I19" s="422"/>
      <c r="J19" s="423">
        <f>J20</f>
        <v>1972600</v>
      </c>
      <c r="K19" s="369">
        <f>K20</f>
        <v>1089600</v>
      </c>
      <c r="L19" s="369">
        <f>L20</f>
        <v>883000</v>
      </c>
      <c r="M19" s="369">
        <f>M20</f>
        <v>870500</v>
      </c>
    </row>
    <row r="20" spans="1:13" s="194" customFormat="1" ht="47.25" customHeight="1" x14ac:dyDescent="0.3">
      <c r="A20" s="99"/>
      <c r="B20" s="108"/>
      <c r="C20" s="108"/>
      <c r="D20" s="397" t="s">
        <v>583</v>
      </c>
      <c r="E20" s="108"/>
      <c r="F20" s="109"/>
      <c r="G20" s="398" t="s">
        <v>712</v>
      </c>
      <c r="H20" s="422"/>
      <c r="I20" s="422"/>
      <c r="J20" s="423">
        <f>K20+L20</f>
        <v>1972600</v>
      </c>
      <c r="K20" s="369">
        <f>K21+K23+K30+K31+K32+K33+K34+K35+K37+K38+K39+K40+K41+K44+K24+K25+K26+K27+K22+K28+K29</f>
        <v>1089600</v>
      </c>
      <c r="L20" s="369">
        <f>L21+L23+L30+L32+L33+L34+L37+L38+L39+L40+L41+L44+L36+L22</f>
        <v>883000</v>
      </c>
      <c r="M20" s="369">
        <f>M21+M23+M30+M32+M33+M34+M37+M38+M39+M40+M41+M44+M36+M22</f>
        <v>870500</v>
      </c>
    </row>
    <row r="21" spans="1:13" s="601" customFormat="1" ht="85.5" customHeight="1" x14ac:dyDescent="0.25">
      <c r="A21" s="599"/>
      <c r="B21" s="209"/>
      <c r="C21" s="209">
        <v>80101</v>
      </c>
      <c r="D21" s="420" t="s">
        <v>585</v>
      </c>
      <c r="E21" s="418">
        <v>2010</v>
      </c>
      <c r="F21" s="419" t="s">
        <v>230</v>
      </c>
      <c r="G21" s="600" t="s">
        <v>543</v>
      </c>
      <c r="H21" s="417" t="s">
        <v>669</v>
      </c>
      <c r="I21" s="417" t="s">
        <v>737</v>
      </c>
      <c r="J21" s="410">
        <f t="shared" ref="J21:J30" si="1">K21+L21</f>
        <v>20000</v>
      </c>
      <c r="K21" s="372">
        <v>20000</v>
      </c>
      <c r="L21" s="411"/>
      <c r="M21" s="411"/>
    </row>
    <row r="22" spans="1:13" s="601" customFormat="1" ht="63.75" customHeight="1" x14ac:dyDescent="0.25">
      <c r="A22" s="599"/>
      <c r="B22" s="209"/>
      <c r="C22" s="209"/>
      <c r="D22" s="420" t="s">
        <v>585</v>
      </c>
      <c r="E22" s="418">
        <v>2010</v>
      </c>
      <c r="F22" s="419" t="s">
        <v>230</v>
      </c>
      <c r="G22" s="600" t="s">
        <v>543</v>
      </c>
      <c r="H22" s="417" t="s">
        <v>735</v>
      </c>
      <c r="I22" s="417" t="s">
        <v>736</v>
      </c>
      <c r="J22" s="410">
        <f t="shared" si="1"/>
        <v>629000</v>
      </c>
      <c r="K22" s="372">
        <v>329000</v>
      </c>
      <c r="L22" s="372">
        <v>300000</v>
      </c>
      <c r="M22" s="372">
        <v>300000</v>
      </c>
    </row>
    <row r="23" spans="1:13" s="601" customFormat="1" ht="48.75" hidden="1" customHeight="1" x14ac:dyDescent="0.25">
      <c r="A23" s="599"/>
      <c r="B23" s="209"/>
      <c r="C23" s="209"/>
      <c r="D23" s="420" t="s">
        <v>590</v>
      </c>
      <c r="E23" s="418">
        <v>2144</v>
      </c>
      <c r="F23" s="419" t="s">
        <v>231</v>
      </c>
      <c r="G23" s="596" t="s">
        <v>662</v>
      </c>
      <c r="H23" s="417" t="s">
        <v>362</v>
      </c>
      <c r="I23" s="417" t="s">
        <v>361</v>
      </c>
      <c r="J23" s="410">
        <f t="shared" si="1"/>
        <v>0</v>
      </c>
      <c r="K23" s="372"/>
      <c r="L23" s="411"/>
      <c r="M23" s="411"/>
    </row>
    <row r="24" spans="1:13" s="601" customFormat="1" ht="91.5" customHeight="1" x14ac:dyDescent="0.25">
      <c r="A24" s="599"/>
      <c r="B24" s="209"/>
      <c r="C24" s="209"/>
      <c r="D24" s="420" t="s">
        <v>586</v>
      </c>
      <c r="E24" s="418">
        <v>2111</v>
      </c>
      <c r="F24" s="419" t="s">
        <v>588</v>
      </c>
      <c r="G24" s="596" t="s">
        <v>589</v>
      </c>
      <c r="H24" s="417" t="s">
        <v>669</v>
      </c>
      <c r="I24" s="417" t="s">
        <v>360</v>
      </c>
      <c r="J24" s="410">
        <f t="shared" si="1"/>
        <v>10000</v>
      </c>
      <c r="K24" s="372">
        <v>10000</v>
      </c>
      <c r="L24" s="411"/>
      <c r="M24" s="411"/>
    </row>
    <row r="25" spans="1:13" s="601" customFormat="1" ht="72" customHeight="1" x14ac:dyDescent="0.25">
      <c r="A25" s="599"/>
      <c r="B25" s="209"/>
      <c r="C25" s="209"/>
      <c r="D25" s="420" t="s">
        <v>586</v>
      </c>
      <c r="E25" s="418">
        <v>2111</v>
      </c>
      <c r="F25" s="419" t="s">
        <v>588</v>
      </c>
      <c r="G25" s="596" t="s">
        <v>589</v>
      </c>
      <c r="H25" s="417" t="s">
        <v>309</v>
      </c>
      <c r="I25" s="417" t="s">
        <v>48</v>
      </c>
      <c r="J25" s="410">
        <f t="shared" si="1"/>
        <v>10000</v>
      </c>
      <c r="K25" s="372">
        <v>10000</v>
      </c>
      <c r="L25" s="411"/>
      <c r="M25" s="411"/>
    </row>
    <row r="26" spans="1:13" s="601" customFormat="1" ht="132.75" customHeight="1" x14ac:dyDescent="0.25">
      <c r="A26" s="599"/>
      <c r="B26" s="209"/>
      <c r="C26" s="209"/>
      <c r="D26" s="420" t="s">
        <v>586</v>
      </c>
      <c r="E26" s="418">
        <v>2111</v>
      </c>
      <c r="F26" s="419" t="s">
        <v>588</v>
      </c>
      <c r="G26" s="596" t="s">
        <v>589</v>
      </c>
      <c r="H26" s="417" t="s">
        <v>311</v>
      </c>
      <c r="I26" s="417" t="s">
        <v>312</v>
      </c>
      <c r="J26" s="410">
        <f t="shared" si="1"/>
        <v>45000</v>
      </c>
      <c r="K26" s="372">
        <v>45000</v>
      </c>
      <c r="L26" s="411"/>
      <c r="M26" s="411"/>
    </row>
    <row r="27" spans="1:13" s="601" customFormat="1" ht="69" customHeight="1" x14ac:dyDescent="0.25">
      <c r="A27" s="599"/>
      <c r="B27" s="209"/>
      <c r="C27" s="209"/>
      <c r="D27" s="420" t="s">
        <v>586</v>
      </c>
      <c r="E27" s="418">
        <v>2111</v>
      </c>
      <c r="F27" s="419" t="s">
        <v>588</v>
      </c>
      <c r="G27" s="596" t="s">
        <v>589</v>
      </c>
      <c r="H27" s="417" t="s">
        <v>313</v>
      </c>
      <c r="I27" s="417" t="s">
        <v>310</v>
      </c>
      <c r="J27" s="410">
        <f t="shared" si="1"/>
        <v>25000</v>
      </c>
      <c r="K27" s="372">
        <v>25000</v>
      </c>
      <c r="L27" s="411"/>
      <c r="M27" s="411"/>
    </row>
    <row r="28" spans="1:13" s="601" customFormat="1" ht="69" customHeight="1" x14ac:dyDescent="0.25">
      <c r="A28" s="599"/>
      <c r="B28" s="209"/>
      <c r="C28" s="209"/>
      <c r="D28" s="420" t="s">
        <v>586</v>
      </c>
      <c r="E28" s="418">
        <v>2111</v>
      </c>
      <c r="F28" s="419" t="s">
        <v>588</v>
      </c>
      <c r="G28" s="596" t="s">
        <v>589</v>
      </c>
      <c r="H28" s="417" t="s">
        <v>97</v>
      </c>
      <c r="I28" s="417" t="s">
        <v>96</v>
      </c>
      <c r="J28" s="410">
        <f t="shared" si="1"/>
        <v>130200</v>
      </c>
      <c r="K28" s="372">
        <v>130200</v>
      </c>
      <c r="L28" s="411"/>
      <c r="M28" s="411"/>
    </row>
    <row r="29" spans="1:13" s="601" customFormat="1" ht="69" customHeight="1" x14ac:dyDescent="0.25">
      <c r="A29" s="599"/>
      <c r="B29" s="209"/>
      <c r="C29" s="209"/>
      <c r="D29" s="420" t="s">
        <v>586</v>
      </c>
      <c r="E29" s="418">
        <v>2111</v>
      </c>
      <c r="F29" s="419" t="s">
        <v>588</v>
      </c>
      <c r="G29" s="596" t="s">
        <v>589</v>
      </c>
      <c r="H29" s="417" t="s">
        <v>98</v>
      </c>
      <c r="I29" s="417" t="s">
        <v>99</v>
      </c>
      <c r="J29" s="410">
        <f t="shared" si="1"/>
        <v>19000</v>
      </c>
      <c r="K29" s="372">
        <v>19000</v>
      </c>
      <c r="L29" s="411"/>
      <c r="M29" s="411"/>
    </row>
    <row r="30" spans="1:13" s="179" customFormat="1" ht="52.5" customHeight="1" x14ac:dyDescent="0.25">
      <c r="A30" s="175"/>
      <c r="B30" s="176"/>
      <c r="C30" s="177" t="s">
        <v>170</v>
      </c>
      <c r="D30" s="419" t="s">
        <v>742</v>
      </c>
      <c r="E30" s="419" t="s">
        <v>743</v>
      </c>
      <c r="F30" s="419" t="s">
        <v>232</v>
      </c>
      <c r="G30" s="596" t="s">
        <v>829</v>
      </c>
      <c r="H30" s="417" t="s">
        <v>481</v>
      </c>
      <c r="I30" s="417" t="s">
        <v>482</v>
      </c>
      <c r="J30" s="410">
        <f t="shared" si="1"/>
        <v>175400</v>
      </c>
      <c r="K30" s="372">
        <v>175400</v>
      </c>
      <c r="L30" s="411"/>
      <c r="M30" s="411"/>
    </row>
    <row r="31" spans="1:13" s="179" customFormat="1" ht="81.75" customHeight="1" x14ac:dyDescent="0.25">
      <c r="A31" s="175"/>
      <c r="B31" s="176"/>
      <c r="C31" s="177" t="s">
        <v>171</v>
      </c>
      <c r="D31" s="420" t="s">
        <v>602</v>
      </c>
      <c r="E31" s="420" t="s">
        <v>545</v>
      </c>
      <c r="F31" s="420" t="s">
        <v>233</v>
      </c>
      <c r="G31" s="596" t="s">
        <v>546</v>
      </c>
      <c r="H31" s="417" t="s">
        <v>328</v>
      </c>
      <c r="I31" s="417" t="s">
        <v>331</v>
      </c>
      <c r="J31" s="410">
        <f t="shared" ref="J31:J41" si="2">K31+L31</f>
        <v>18000</v>
      </c>
      <c r="K31" s="372">
        <v>18000</v>
      </c>
      <c r="L31" s="411"/>
      <c r="M31" s="411"/>
    </row>
    <row r="32" spans="1:13" s="601" customFormat="1" ht="52.5" customHeight="1" x14ac:dyDescent="0.25">
      <c r="A32" s="599"/>
      <c r="B32" s="209"/>
      <c r="C32" s="210" t="s">
        <v>172</v>
      </c>
      <c r="D32" s="420" t="s">
        <v>612</v>
      </c>
      <c r="E32" s="419" t="s">
        <v>610</v>
      </c>
      <c r="F32" s="419" t="s">
        <v>233</v>
      </c>
      <c r="G32" s="596" t="s">
        <v>549</v>
      </c>
      <c r="H32" s="417" t="s">
        <v>835</v>
      </c>
      <c r="I32" s="417" t="s">
        <v>332</v>
      </c>
      <c r="J32" s="410">
        <f t="shared" si="2"/>
        <v>10000</v>
      </c>
      <c r="K32" s="372">
        <v>10000</v>
      </c>
      <c r="L32" s="411"/>
      <c r="M32" s="411"/>
    </row>
    <row r="33" spans="1:13" s="601" customFormat="1" ht="53.25" customHeight="1" x14ac:dyDescent="0.25">
      <c r="A33" s="599"/>
      <c r="B33" s="209"/>
      <c r="C33" s="210" t="s">
        <v>166</v>
      </c>
      <c r="D33" s="420" t="s">
        <v>613</v>
      </c>
      <c r="E33" s="419" t="s">
        <v>611</v>
      </c>
      <c r="F33" s="419" t="s">
        <v>233</v>
      </c>
      <c r="G33" s="596" t="s">
        <v>550</v>
      </c>
      <c r="H33" s="417" t="s">
        <v>835</v>
      </c>
      <c r="I33" s="417" t="s">
        <v>332</v>
      </c>
      <c r="J33" s="410">
        <f t="shared" si="2"/>
        <v>10000</v>
      </c>
      <c r="K33" s="372">
        <v>10000</v>
      </c>
      <c r="L33" s="411"/>
      <c r="M33" s="411"/>
    </row>
    <row r="34" spans="1:13" s="601" customFormat="1" ht="57" customHeight="1" x14ac:dyDescent="0.25">
      <c r="A34" s="599"/>
      <c r="B34" s="209"/>
      <c r="C34" s="210" t="s">
        <v>166</v>
      </c>
      <c r="D34" s="420" t="s">
        <v>616</v>
      </c>
      <c r="E34" s="419" t="s">
        <v>548</v>
      </c>
      <c r="F34" s="419" t="s">
        <v>233</v>
      </c>
      <c r="G34" s="596" t="s">
        <v>618</v>
      </c>
      <c r="H34" s="417" t="s">
        <v>836</v>
      </c>
      <c r="I34" s="417" t="s">
        <v>333</v>
      </c>
      <c r="J34" s="410">
        <f t="shared" si="2"/>
        <v>10000</v>
      </c>
      <c r="K34" s="372">
        <v>10000</v>
      </c>
      <c r="L34" s="411"/>
      <c r="M34" s="411"/>
    </row>
    <row r="35" spans="1:13" s="601" customFormat="1" ht="51" customHeight="1" x14ac:dyDescent="0.25">
      <c r="A35" s="599"/>
      <c r="B35" s="209"/>
      <c r="C35" s="210"/>
      <c r="D35" s="420" t="s">
        <v>623</v>
      </c>
      <c r="E35" s="419" t="s">
        <v>552</v>
      </c>
      <c r="F35" s="419" t="s">
        <v>234</v>
      </c>
      <c r="G35" s="596" t="s">
        <v>553</v>
      </c>
      <c r="H35" s="417" t="s">
        <v>837</v>
      </c>
      <c r="I35" s="417" t="s">
        <v>35</v>
      </c>
      <c r="J35" s="410">
        <f t="shared" si="2"/>
        <v>55000</v>
      </c>
      <c r="K35" s="372">
        <v>55000</v>
      </c>
      <c r="L35" s="411"/>
      <c r="M35" s="411"/>
    </row>
    <row r="36" spans="1:13" s="601" customFormat="1" ht="51" customHeight="1" x14ac:dyDescent="0.25">
      <c r="A36" s="599"/>
      <c r="B36" s="209"/>
      <c r="C36" s="210"/>
      <c r="D36" s="420" t="s">
        <v>199</v>
      </c>
      <c r="E36" s="419" t="s">
        <v>200</v>
      </c>
      <c r="F36" s="419" t="s">
        <v>201</v>
      </c>
      <c r="G36" s="596" t="s">
        <v>202</v>
      </c>
      <c r="H36" s="417" t="s">
        <v>203</v>
      </c>
      <c r="I36" s="417" t="s">
        <v>204</v>
      </c>
      <c r="J36" s="410">
        <f t="shared" si="2"/>
        <v>500000</v>
      </c>
      <c r="K36" s="372"/>
      <c r="L36" s="372">
        <v>500000</v>
      </c>
      <c r="M36" s="372">
        <v>500000</v>
      </c>
    </row>
    <row r="37" spans="1:13" s="179" customFormat="1" ht="56.25" customHeight="1" x14ac:dyDescent="0.25">
      <c r="A37" s="175"/>
      <c r="B37" s="176"/>
      <c r="C37" s="177" t="s">
        <v>150</v>
      </c>
      <c r="D37" s="420" t="s">
        <v>624</v>
      </c>
      <c r="E37" s="420" t="s">
        <v>625</v>
      </c>
      <c r="F37" s="420" t="s">
        <v>151</v>
      </c>
      <c r="G37" s="596" t="s">
        <v>556</v>
      </c>
      <c r="H37" s="417" t="s">
        <v>367</v>
      </c>
      <c r="I37" s="417" t="s">
        <v>36</v>
      </c>
      <c r="J37" s="410">
        <f t="shared" si="2"/>
        <v>10000</v>
      </c>
      <c r="K37" s="372">
        <v>10000</v>
      </c>
      <c r="L37" s="411"/>
      <c r="M37" s="411"/>
    </row>
    <row r="38" spans="1:13" s="179" customFormat="1" ht="102.75" customHeight="1" x14ac:dyDescent="0.25">
      <c r="A38" s="175"/>
      <c r="B38" s="176"/>
      <c r="C38" s="177" t="s">
        <v>173</v>
      </c>
      <c r="D38" s="420" t="s">
        <v>626</v>
      </c>
      <c r="E38" s="420" t="s">
        <v>627</v>
      </c>
      <c r="F38" s="420" t="s">
        <v>235</v>
      </c>
      <c r="G38" s="421" t="s">
        <v>724</v>
      </c>
      <c r="H38" s="417" t="s">
        <v>416</v>
      </c>
      <c r="I38" s="417" t="s">
        <v>480</v>
      </c>
      <c r="J38" s="410">
        <f t="shared" si="2"/>
        <v>78000</v>
      </c>
      <c r="K38" s="372">
        <v>78000</v>
      </c>
      <c r="L38" s="411"/>
      <c r="M38" s="411"/>
    </row>
    <row r="39" spans="1:13" s="601" customFormat="1" ht="82.5" customHeight="1" x14ac:dyDescent="0.25">
      <c r="A39" s="599"/>
      <c r="B39" s="209"/>
      <c r="C39" s="210" t="s">
        <v>174</v>
      </c>
      <c r="D39" s="420" t="s">
        <v>39</v>
      </c>
      <c r="E39" s="419" t="s">
        <v>336</v>
      </c>
      <c r="F39" s="419" t="s">
        <v>228</v>
      </c>
      <c r="G39" s="602" t="s">
        <v>734</v>
      </c>
      <c r="H39" s="417" t="s">
        <v>732</v>
      </c>
      <c r="I39" s="417" t="s">
        <v>37</v>
      </c>
      <c r="J39" s="410">
        <f t="shared" si="2"/>
        <v>85000</v>
      </c>
      <c r="K39" s="372">
        <v>85000</v>
      </c>
      <c r="L39" s="411"/>
      <c r="M39" s="411"/>
    </row>
    <row r="40" spans="1:13" s="601" customFormat="1" ht="74.25" customHeight="1" x14ac:dyDescent="0.25">
      <c r="A40" s="599"/>
      <c r="B40" s="209"/>
      <c r="C40" s="210"/>
      <c r="D40" s="420" t="s">
        <v>391</v>
      </c>
      <c r="E40" s="419" t="s">
        <v>392</v>
      </c>
      <c r="F40" s="419" t="s">
        <v>393</v>
      </c>
      <c r="G40" s="598" t="s">
        <v>394</v>
      </c>
      <c r="H40" s="417" t="s">
        <v>306</v>
      </c>
      <c r="I40" s="417" t="s">
        <v>483</v>
      </c>
      <c r="J40" s="410">
        <f t="shared" si="2"/>
        <v>50000</v>
      </c>
      <c r="K40" s="372">
        <v>25000</v>
      </c>
      <c r="L40" s="411">
        <v>25000</v>
      </c>
      <c r="M40" s="411">
        <v>25000</v>
      </c>
    </row>
    <row r="41" spans="1:13" s="179" customFormat="1" ht="66.75" customHeight="1" x14ac:dyDescent="0.25">
      <c r="A41" s="175"/>
      <c r="B41" s="176"/>
      <c r="C41" s="177" t="s">
        <v>176</v>
      </c>
      <c r="D41" s="420" t="s">
        <v>706</v>
      </c>
      <c r="E41" s="420" t="s">
        <v>725</v>
      </c>
      <c r="F41" s="420" t="s">
        <v>144</v>
      </c>
      <c r="G41" s="421" t="s">
        <v>727</v>
      </c>
      <c r="H41" s="417" t="s">
        <v>417</v>
      </c>
      <c r="I41" s="417" t="s">
        <v>754</v>
      </c>
      <c r="J41" s="410">
        <f t="shared" si="2"/>
        <v>37500</v>
      </c>
      <c r="K41" s="372">
        <v>25000</v>
      </c>
      <c r="L41" s="411">
        <v>12500</v>
      </c>
      <c r="M41" s="411"/>
    </row>
    <row r="42" spans="1:13" s="179" customFormat="1" ht="111" hidden="1" customHeight="1" x14ac:dyDescent="0.25">
      <c r="A42" s="175"/>
      <c r="B42" s="176"/>
      <c r="C42" s="177"/>
      <c r="D42" s="420"/>
      <c r="E42" s="420"/>
      <c r="F42" s="420"/>
      <c r="G42" s="421"/>
      <c r="H42" s="413" t="s">
        <v>43</v>
      </c>
      <c r="I42" s="413" t="s">
        <v>45</v>
      </c>
      <c r="J42" s="410"/>
      <c r="K42" s="372"/>
      <c r="L42" s="411"/>
      <c r="M42" s="411"/>
    </row>
    <row r="43" spans="1:13" s="179" customFormat="1" ht="54.75" hidden="1" customHeight="1" x14ac:dyDescent="0.25">
      <c r="A43" s="175"/>
      <c r="B43" s="176"/>
      <c r="C43" s="177"/>
      <c r="D43" s="420"/>
      <c r="E43" s="420"/>
      <c r="F43" s="420"/>
      <c r="G43" s="421"/>
      <c r="H43" s="413" t="s">
        <v>44</v>
      </c>
      <c r="I43" s="413" t="s">
        <v>46</v>
      </c>
      <c r="J43" s="410"/>
      <c r="K43" s="372"/>
      <c r="L43" s="411"/>
      <c r="M43" s="411"/>
    </row>
    <row r="44" spans="1:13" s="179" customFormat="1" ht="53.25" customHeight="1" x14ac:dyDescent="0.25">
      <c r="A44" s="175"/>
      <c r="B44" s="176"/>
      <c r="C44" s="177"/>
      <c r="D44" s="420" t="s">
        <v>269</v>
      </c>
      <c r="E44" s="419" t="s">
        <v>646</v>
      </c>
      <c r="F44" s="419" t="s">
        <v>326</v>
      </c>
      <c r="G44" s="421" t="s">
        <v>647</v>
      </c>
      <c r="H44" s="597" t="s">
        <v>670</v>
      </c>
      <c r="I44" s="424" t="s">
        <v>49</v>
      </c>
      <c r="J44" s="410">
        <f>K44+L44</f>
        <v>45500</v>
      </c>
      <c r="K44" s="372"/>
      <c r="L44" s="411">
        <v>45500</v>
      </c>
      <c r="M44" s="372">
        <v>45500</v>
      </c>
    </row>
    <row r="45" spans="1:13" s="179" customFormat="1" ht="66.75" hidden="1" customHeight="1" x14ac:dyDescent="0.25">
      <c r="A45" s="175"/>
      <c r="B45" s="176"/>
      <c r="C45" s="177"/>
      <c r="D45" s="173"/>
      <c r="E45" s="177"/>
      <c r="F45" s="177"/>
      <c r="G45" s="174"/>
      <c r="H45" s="342"/>
      <c r="I45" s="342"/>
      <c r="J45" s="389"/>
      <c r="K45" s="140"/>
      <c r="L45" s="140"/>
      <c r="M45" s="178"/>
    </row>
    <row r="46" spans="1:13" s="194" customFormat="1" ht="60.75" customHeight="1" x14ac:dyDescent="0.3">
      <c r="A46" s="99"/>
      <c r="B46" s="104">
        <v>1000000</v>
      </c>
      <c r="C46" s="108"/>
      <c r="D46" s="425"/>
      <c r="E46" s="108"/>
      <c r="F46" s="109"/>
      <c r="G46" s="104" t="s">
        <v>357</v>
      </c>
      <c r="H46" s="426"/>
      <c r="I46" s="426"/>
      <c r="J46" s="369">
        <f>K46+L46</f>
        <v>1000000</v>
      </c>
      <c r="K46" s="369">
        <f>K48+K49+K50</f>
        <v>1000000</v>
      </c>
      <c r="L46" s="369">
        <f>L48+L49+L50</f>
        <v>0</v>
      </c>
      <c r="M46" s="369">
        <f>M48+M49+M50</f>
        <v>0</v>
      </c>
    </row>
    <row r="47" spans="1:13" s="194" customFormat="1" ht="71.25" customHeight="1" x14ac:dyDescent="0.3">
      <c r="A47" s="99"/>
      <c r="B47" s="104"/>
      <c r="C47" s="108"/>
      <c r="D47" s="425"/>
      <c r="E47" s="108"/>
      <c r="F47" s="109"/>
      <c r="G47" s="104" t="s">
        <v>357</v>
      </c>
      <c r="H47" s="426"/>
      <c r="I47" s="426"/>
      <c r="J47" s="369">
        <f>K47+L47</f>
        <v>1000000</v>
      </c>
      <c r="K47" s="369">
        <f>K48+K49+K50</f>
        <v>1000000</v>
      </c>
      <c r="L47" s="369">
        <f>L48+L49+L50</f>
        <v>0</v>
      </c>
      <c r="M47" s="369">
        <f>M48+M49+M50</f>
        <v>0</v>
      </c>
    </row>
    <row r="48" spans="1:13" s="414" customFormat="1" ht="85.5" hidden="1" customHeight="1" x14ac:dyDescent="0.3">
      <c r="A48" s="412"/>
      <c r="B48" s="427"/>
      <c r="C48" s="418"/>
      <c r="D48" s="103" t="s">
        <v>629</v>
      </c>
      <c r="E48" s="103" t="s">
        <v>265</v>
      </c>
      <c r="F48" s="103" t="s">
        <v>236</v>
      </c>
      <c r="G48" s="432" t="s">
        <v>558</v>
      </c>
      <c r="H48" s="424" t="s">
        <v>359</v>
      </c>
      <c r="I48" s="424" t="s">
        <v>358</v>
      </c>
      <c r="J48" s="411">
        <f>K48+L48</f>
        <v>0</v>
      </c>
      <c r="K48" s="372"/>
      <c r="L48" s="411"/>
      <c r="M48" s="411"/>
    </row>
    <row r="49" spans="1:13" s="414" customFormat="1" ht="87.75" customHeight="1" x14ac:dyDescent="0.3">
      <c r="A49" s="412"/>
      <c r="B49" s="427"/>
      <c r="C49" s="418"/>
      <c r="D49" s="419" t="s">
        <v>629</v>
      </c>
      <c r="E49" s="419" t="s">
        <v>265</v>
      </c>
      <c r="F49" s="419" t="s">
        <v>236</v>
      </c>
      <c r="G49" s="603" t="s">
        <v>760</v>
      </c>
      <c r="H49" s="424" t="s">
        <v>307</v>
      </c>
      <c r="I49" s="424" t="s">
        <v>308</v>
      </c>
      <c r="J49" s="411">
        <f>K49+L49</f>
        <v>769000</v>
      </c>
      <c r="K49" s="372">
        <v>769000</v>
      </c>
      <c r="L49" s="411"/>
      <c r="M49" s="411"/>
    </row>
    <row r="50" spans="1:13" s="414" customFormat="1" ht="90.75" customHeight="1" x14ac:dyDescent="0.3">
      <c r="A50" s="412"/>
      <c r="B50" s="427"/>
      <c r="C50" s="418"/>
      <c r="D50" s="419" t="s">
        <v>629</v>
      </c>
      <c r="E50" s="419" t="s">
        <v>265</v>
      </c>
      <c r="F50" s="419" t="s">
        <v>236</v>
      </c>
      <c r="G50" s="603" t="s">
        <v>760</v>
      </c>
      <c r="H50" s="424" t="s">
        <v>671</v>
      </c>
      <c r="I50" s="424" t="s">
        <v>47</v>
      </c>
      <c r="J50" s="411">
        <f>K50+L50</f>
        <v>231000</v>
      </c>
      <c r="K50" s="372">
        <v>231000</v>
      </c>
      <c r="L50" s="411"/>
      <c r="M50" s="411"/>
    </row>
    <row r="51" spans="1:13" ht="60" hidden="1" customHeight="1" x14ac:dyDescent="0.25">
      <c r="B51" s="43"/>
      <c r="C51" s="46"/>
      <c r="D51" s="173"/>
      <c r="E51" s="46"/>
      <c r="F51" s="55"/>
      <c r="G51" s="49"/>
      <c r="J51" s="146"/>
      <c r="K51" s="93"/>
      <c r="L51" s="93"/>
      <c r="M51" s="92">
        <f>K51+L51</f>
        <v>0</v>
      </c>
    </row>
    <row r="52" spans="1:13" s="194" customFormat="1" ht="63" customHeight="1" x14ac:dyDescent="0.3">
      <c r="A52" s="99"/>
      <c r="B52" s="104">
        <v>1500000</v>
      </c>
      <c r="C52" s="104"/>
      <c r="D52" s="428" t="s">
        <v>658</v>
      </c>
      <c r="E52" s="106"/>
      <c r="F52" s="362"/>
      <c r="G52" s="106" t="s">
        <v>720</v>
      </c>
      <c r="H52" s="429"/>
      <c r="I52" s="430" t="s">
        <v>17</v>
      </c>
      <c r="J52" s="431">
        <f>J53</f>
        <v>301800</v>
      </c>
      <c r="K52" s="431">
        <f>K53</f>
        <v>301800</v>
      </c>
      <c r="L52" s="431">
        <f>L57+L61+L62</f>
        <v>0</v>
      </c>
      <c r="M52" s="369">
        <f>M53</f>
        <v>0</v>
      </c>
    </row>
    <row r="53" spans="1:13" s="194" customFormat="1" ht="62.4" x14ac:dyDescent="0.3">
      <c r="A53" s="99"/>
      <c r="B53" s="104"/>
      <c r="C53" s="104"/>
      <c r="D53" s="428" t="s">
        <v>659</v>
      </c>
      <c r="E53" s="106"/>
      <c r="F53" s="362"/>
      <c r="G53" s="106" t="s">
        <v>721</v>
      </c>
      <c r="H53" s="429"/>
      <c r="I53" s="430" t="s">
        <v>17</v>
      </c>
      <c r="J53" s="431">
        <f>J57+J58+J59+J60+J61+J56</f>
        <v>301800</v>
      </c>
      <c r="K53" s="431">
        <f>K57+K58+K59+K60+K61+K56</f>
        <v>301800</v>
      </c>
      <c r="L53" s="431">
        <f>L57+L60+L61</f>
        <v>0</v>
      </c>
      <c r="M53" s="431">
        <f>M57+M60+M61</f>
        <v>0</v>
      </c>
    </row>
    <row r="54" spans="1:13" s="272" customFormat="1" ht="48" hidden="1" customHeight="1" x14ac:dyDescent="0.25">
      <c r="A54" s="265"/>
      <c r="B54" s="266"/>
      <c r="C54" s="266"/>
      <c r="D54" s="267"/>
      <c r="E54" s="266"/>
      <c r="F54" s="268"/>
      <c r="G54" s="269"/>
      <c r="H54" s="270" t="s">
        <v>729</v>
      </c>
      <c r="I54" s="270"/>
      <c r="J54" s="390"/>
      <c r="K54" s="271"/>
      <c r="L54" s="271"/>
      <c r="M54" s="271"/>
    </row>
    <row r="55" spans="1:13" ht="50.25" hidden="1" customHeight="1" x14ac:dyDescent="0.25">
      <c r="B55" s="73"/>
      <c r="C55" s="73"/>
      <c r="D55" s="260"/>
      <c r="E55" s="73"/>
      <c r="F55" s="67"/>
      <c r="G55" s="68"/>
      <c r="H55" s="75"/>
      <c r="I55" s="75"/>
      <c r="J55" s="391"/>
      <c r="K55" s="94"/>
      <c r="L55" s="94"/>
      <c r="M55" s="94"/>
    </row>
    <row r="56" spans="1:13" s="259" customFormat="1" ht="50.25" customHeight="1" x14ac:dyDescent="0.25">
      <c r="A56" s="258"/>
      <c r="B56" s="86"/>
      <c r="C56" s="86"/>
      <c r="D56" s="210" t="s">
        <v>762</v>
      </c>
      <c r="E56" s="210" t="s">
        <v>591</v>
      </c>
      <c r="F56" s="210" t="s">
        <v>231</v>
      </c>
      <c r="G56" s="596" t="s">
        <v>402</v>
      </c>
      <c r="H56" s="604" t="s">
        <v>532</v>
      </c>
      <c r="I56" s="604" t="s">
        <v>533</v>
      </c>
      <c r="J56" s="605">
        <f t="shared" ref="J56:J61" si="3">K56+L56</f>
        <v>65000</v>
      </c>
      <c r="K56" s="626">
        <v>65000</v>
      </c>
      <c r="L56" s="606"/>
      <c r="M56" s="606"/>
    </row>
    <row r="57" spans="1:13" s="409" customFormat="1" ht="66" customHeight="1" x14ac:dyDescent="0.3">
      <c r="A57" s="406"/>
      <c r="B57" s="417"/>
      <c r="C57" s="420" t="s">
        <v>177</v>
      </c>
      <c r="D57" s="420" t="s">
        <v>687</v>
      </c>
      <c r="E57" s="420" t="s">
        <v>688</v>
      </c>
      <c r="F57" s="420" t="s">
        <v>246</v>
      </c>
      <c r="G57" s="607" t="s">
        <v>731</v>
      </c>
      <c r="H57" s="597" t="s">
        <v>756</v>
      </c>
      <c r="I57" s="417" t="s">
        <v>757</v>
      </c>
      <c r="J57" s="605">
        <f t="shared" si="3"/>
        <v>30000</v>
      </c>
      <c r="K57" s="372">
        <v>30000</v>
      </c>
      <c r="L57" s="372"/>
      <c r="M57" s="411"/>
    </row>
    <row r="58" spans="1:13" s="409" customFormat="1" ht="78.75" customHeight="1" x14ac:dyDescent="0.3">
      <c r="A58" s="406"/>
      <c r="B58" s="417"/>
      <c r="C58" s="420"/>
      <c r="D58" s="420" t="s">
        <v>691</v>
      </c>
      <c r="E58" s="420" t="s">
        <v>690</v>
      </c>
      <c r="F58" s="420" t="s">
        <v>246</v>
      </c>
      <c r="G58" s="607" t="s">
        <v>318</v>
      </c>
      <c r="H58" s="597" t="s">
        <v>730</v>
      </c>
      <c r="I58" s="417" t="s">
        <v>758</v>
      </c>
      <c r="J58" s="605">
        <f t="shared" si="3"/>
        <v>10000</v>
      </c>
      <c r="K58" s="372">
        <v>10000</v>
      </c>
      <c r="L58" s="372"/>
      <c r="M58" s="411"/>
    </row>
    <row r="59" spans="1:13" s="409" customFormat="1" ht="60" customHeight="1" x14ac:dyDescent="0.3">
      <c r="A59" s="406"/>
      <c r="B59" s="417"/>
      <c r="C59" s="420"/>
      <c r="D59" s="419" t="s">
        <v>822</v>
      </c>
      <c r="E59" s="419" t="s">
        <v>743</v>
      </c>
      <c r="F59" s="419" t="s">
        <v>232</v>
      </c>
      <c r="G59" s="596" t="s">
        <v>829</v>
      </c>
      <c r="H59" s="424" t="s">
        <v>672</v>
      </c>
      <c r="I59" s="417" t="s">
        <v>755</v>
      </c>
      <c r="J59" s="605">
        <f t="shared" si="3"/>
        <v>50000</v>
      </c>
      <c r="K59" s="372">
        <v>50000</v>
      </c>
      <c r="L59" s="372"/>
      <c r="M59" s="411"/>
    </row>
    <row r="60" spans="1:13" s="409" customFormat="1" ht="71.25" customHeight="1" x14ac:dyDescent="0.3">
      <c r="A60" s="406"/>
      <c r="B60" s="417"/>
      <c r="C60" s="420" t="s">
        <v>170</v>
      </c>
      <c r="D60" s="419" t="s">
        <v>822</v>
      </c>
      <c r="E60" s="419" t="s">
        <v>743</v>
      </c>
      <c r="F60" s="419" t="s">
        <v>232</v>
      </c>
      <c r="G60" s="596" t="s">
        <v>829</v>
      </c>
      <c r="H60" s="417" t="s">
        <v>305</v>
      </c>
      <c r="I60" s="417" t="s">
        <v>304</v>
      </c>
      <c r="J60" s="605">
        <f t="shared" si="3"/>
        <v>100000</v>
      </c>
      <c r="K60" s="372">
        <v>100000</v>
      </c>
      <c r="L60" s="372"/>
      <c r="M60" s="411"/>
    </row>
    <row r="61" spans="1:13" s="409" customFormat="1" ht="118.5" customHeight="1" x14ac:dyDescent="0.3">
      <c r="A61" s="406"/>
      <c r="B61" s="608"/>
      <c r="C61" s="420" t="s">
        <v>170</v>
      </c>
      <c r="D61" s="419" t="s">
        <v>822</v>
      </c>
      <c r="E61" s="419" t="s">
        <v>743</v>
      </c>
      <c r="F61" s="419" t="s">
        <v>232</v>
      </c>
      <c r="G61" s="596" t="s">
        <v>829</v>
      </c>
      <c r="H61" s="597" t="s">
        <v>443</v>
      </c>
      <c r="I61" s="417" t="s">
        <v>531</v>
      </c>
      <c r="J61" s="605">
        <f t="shared" si="3"/>
        <v>46800</v>
      </c>
      <c r="K61" s="372">
        <v>46800</v>
      </c>
      <c r="L61" s="372"/>
      <c r="M61" s="411"/>
    </row>
    <row r="62" spans="1:13" ht="39.6" hidden="1" x14ac:dyDescent="0.25">
      <c r="B62" s="43" t="s">
        <v>132</v>
      </c>
      <c r="C62" s="55" t="s">
        <v>177</v>
      </c>
      <c r="D62" s="173"/>
      <c r="E62" s="55"/>
      <c r="F62" s="54"/>
      <c r="G62" s="69" t="s">
        <v>178</v>
      </c>
      <c r="H62" s="76" t="s">
        <v>181</v>
      </c>
      <c r="I62" s="76"/>
      <c r="J62" s="392"/>
      <c r="K62" s="93"/>
      <c r="L62" s="93"/>
      <c r="M62" s="92">
        <f>K62+L62</f>
        <v>0</v>
      </c>
    </row>
    <row r="63" spans="1:13" ht="45" hidden="1" customHeight="1" x14ac:dyDescent="0.25">
      <c r="B63" s="73"/>
      <c r="C63" s="71"/>
      <c r="D63" s="173" t="s">
        <v>656</v>
      </c>
      <c r="E63" s="71"/>
      <c r="F63" s="67"/>
      <c r="G63" s="68" t="s">
        <v>722</v>
      </c>
      <c r="H63" s="77"/>
      <c r="I63" s="77"/>
      <c r="J63" s="393"/>
      <c r="K63" s="91">
        <f>K64</f>
        <v>0</v>
      </c>
      <c r="L63" s="91">
        <f>L64</f>
        <v>0</v>
      </c>
      <c r="M63" s="91">
        <f>K63+L63</f>
        <v>0</v>
      </c>
    </row>
    <row r="64" spans="1:13" s="31" customFormat="1" ht="60.75" hidden="1" customHeight="1" x14ac:dyDescent="0.25">
      <c r="A64" s="30"/>
      <c r="B64" s="148"/>
      <c r="C64" s="149" t="s">
        <v>182</v>
      </c>
      <c r="D64" s="55" t="s">
        <v>655</v>
      </c>
      <c r="E64" s="55" t="s">
        <v>646</v>
      </c>
      <c r="F64" s="55" t="s">
        <v>326</v>
      </c>
      <c r="G64" s="69" t="s">
        <v>647</v>
      </c>
      <c r="H64" s="150" t="s">
        <v>455</v>
      </c>
      <c r="I64" s="150"/>
      <c r="J64" s="394"/>
      <c r="K64" s="151"/>
      <c r="L64" s="151"/>
      <c r="M64" s="152">
        <f>K64+L64</f>
        <v>0</v>
      </c>
    </row>
    <row r="65" spans="1:21" s="31" customFormat="1" ht="45" hidden="1" customHeight="1" x14ac:dyDescent="0.25">
      <c r="A65" s="30"/>
      <c r="B65" s="148"/>
      <c r="C65" s="211"/>
      <c r="D65" s="260"/>
      <c r="E65" s="211"/>
      <c r="F65" s="71"/>
      <c r="G65" s="212" t="s">
        <v>451</v>
      </c>
      <c r="H65" s="213"/>
      <c r="I65" s="213"/>
      <c r="J65" s="395"/>
      <c r="K65" s="214"/>
      <c r="L65" s="215">
        <f>L66</f>
        <v>0</v>
      </c>
      <c r="M65" s="216">
        <f>K65+L65</f>
        <v>0</v>
      </c>
    </row>
    <row r="66" spans="1:21" s="31" customFormat="1" ht="60" hidden="1" customHeight="1" x14ac:dyDescent="0.25">
      <c r="A66" s="30"/>
      <c r="B66" s="148"/>
      <c r="C66" s="149" t="s">
        <v>182</v>
      </c>
      <c r="D66" s="173"/>
      <c r="E66" s="149"/>
      <c r="F66" s="55" t="s">
        <v>326</v>
      </c>
      <c r="G66" s="217" t="s">
        <v>195</v>
      </c>
      <c r="H66" s="150" t="s">
        <v>455</v>
      </c>
      <c r="I66" s="150"/>
      <c r="J66" s="394"/>
      <c r="K66" s="151"/>
      <c r="L66" s="151"/>
      <c r="M66" s="92">
        <f>K66+L66</f>
        <v>0</v>
      </c>
    </row>
    <row r="67" spans="1:21" s="194" customFormat="1" ht="64.5" customHeight="1" x14ac:dyDescent="0.3">
      <c r="A67" s="99"/>
      <c r="B67" s="583"/>
      <c r="C67" s="103"/>
      <c r="D67" s="397" t="s">
        <v>639</v>
      </c>
      <c r="E67" s="109"/>
      <c r="F67" s="109"/>
      <c r="G67" s="585" t="s">
        <v>523</v>
      </c>
      <c r="H67" s="584"/>
      <c r="I67" s="584"/>
      <c r="J67" s="466">
        <f t="shared" ref="J67:M68" si="4">J68</f>
        <v>40000</v>
      </c>
      <c r="K67" s="369">
        <f t="shared" si="4"/>
        <v>40000</v>
      </c>
      <c r="L67" s="369">
        <f t="shared" si="4"/>
        <v>0</v>
      </c>
      <c r="M67" s="369">
        <f t="shared" si="4"/>
        <v>0</v>
      </c>
    </row>
    <row r="68" spans="1:21" s="194" customFormat="1" ht="65.25" customHeight="1" x14ac:dyDescent="0.3">
      <c r="A68" s="99"/>
      <c r="B68" s="583"/>
      <c r="C68" s="103"/>
      <c r="D68" s="397" t="s">
        <v>640</v>
      </c>
      <c r="E68" s="109"/>
      <c r="F68" s="109"/>
      <c r="G68" s="585" t="s">
        <v>523</v>
      </c>
      <c r="H68" s="584"/>
      <c r="I68" s="584"/>
      <c r="J68" s="466">
        <f t="shared" si="4"/>
        <v>40000</v>
      </c>
      <c r="K68" s="369">
        <f t="shared" si="4"/>
        <v>40000</v>
      </c>
      <c r="L68" s="369">
        <f t="shared" si="4"/>
        <v>0</v>
      </c>
      <c r="M68" s="369">
        <f t="shared" si="4"/>
        <v>0</v>
      </c>
    </row>
    <row r="69" spans="1:21" s="409" customFormat="1" ht="48.75" customHeight="1" x14ac:dyDescent="0.3">
      <c r="A69" s="406"/>
      <c r="B69" s="608"/>
      <c r="C69" s="420"/>
      <c r="D69" s="420" t="s">
        <v>398</v>
      </c>
      <c r="E69" s="420" t="s">
        <v>399</v>
      </c>
      <c r="F69" s="420" t="s">
        <v>324</v>
      </c>
      <c r="G69" s="609" t="s">
        <v>401</v>
      </c>
      <c r="H69" s="424" t="s">
        <v>524</v>
      </c>
      <c r="I69" s="417" t="s">
        <v>525</v>
      </c>
      <c r="J69" s="605">
        <f>K69+L69</f>
        <v>40000</v>
      </c>
      <c r="K69" s="372">
        <v>40000</v>
      </c>
      <c r="L69" s="372"/>
      <c r="M69" s="411"/>
    </row>
    <row r="70" spans="1:21" s="405" customFormat="1" ht="65.25" customHeight="1" x14ac:dyDescent="0.3">
      <c r="A70" s="400"/>
      <c r="B70" s="387"/>
      <c r="C70" s="416"/>
      <c r="D70" s="105" t="s">
        <v>648</v>
      </c>
      <c r="E70" s="105"/>
      <c r="F70" s="105"/>
      <c r="G70" s="580" t="s">
        <v>5</v>
      </c>
      <c r="H70" s="581"/>
      <c r="I70" s="582"/>
      <c r="J70" s="466">
        <f>J71</f>
        <v>310000</v>
      </c>
      <c r="K70" s="261">
        <f>K71</f>
        <v>310000</v>
      </c>
      <c r="L70" s="261"/>
      <c r="M70" s="369"/>
    </row>
    <row r="71" spans="1:21" s="405" customFormat="1" ht="66.75" customHeight="1" x14ac:dyDescent="0.3">
      <c r="A71" s="400"/>
      <c r="B71" s="387"/>
      <c r="C71" s="416"/>
      <c r="D71" s="105" t="s">
        <v>649</v>
      </c>
      <c r="E71" s="105"/>
      <c r="F71" s="105"/>
      <c r="G71" s="580" t="s">
        <v>6</v>
      </c>
      <c r="H71" s="581"/>
      <c r="I71" s="582"/>
      <c r="J71" s="466">
        <f>K71+L71</f>
        <v>310000</v>
      </c>
      <c r="K71" s="261">
        <f>K72+K73+K74</f>
        <v>310000</v>
      </c>
      <c r="L71" s="261"/>
      <c r="M71" s="369"/>
    </row>
    <row r="72" spans="1:21" s="409" customFormat="1" ht="78.75" customHeight="1" x14ac:dyDescent="0.3">
      <c r="A72" s="406"/>
      <c r="B72" s="608"/>
      <c r="C72" s="420"/>
      <c r="D72" s="419" t="s">
        <v>651</v>
      </c>
      <c r="E72" s="419" t="s">
        <v>652</v>
      </c>
      <c r="F72" s="419" t="s">
        <v>336</v>
      </c>
      <c r="G72" s="607" t="s">
        <v>828</v>
      </c>
      <c r="H72" s="424" t="s">
        <v>303</v>
      </c>
      <c r="I72" s="417" t="s">
        <v>302</v>
      </c>
      <c r="J72" s="605">
        <f>K72+L72</f>
        <v>185000</v>
      </c>
      <c r="K72" s="372">
        <v>185000</v>
      </c>
      <c r="L72" s="372"/>
      <c r="M72" s="411"/>
    </row>
    <row r="73" spans="1:21" s="409" customFormat="1" ht="72" customHeight="1" x14ac:dyDescent="0.3">
      <c r="A73" s="406"/>
      <c r="B73" s="608"/>
      <c r="C73" s="420"/>
      <c r="D73" s="210" t="s">
        <v>651</v>
      </c>
      <c r="E73" s="210" t="s">
        <v>652</v>
      </c>
      <c r="F73" s="210" t="s">
        <v>336</v>
      </c>
      <c r="G73" s="607" t="s">
        <v>828</v>
      </c>
      <c r="H73" s="424" t="s">
        <v>444</v>
      </c>
      <c r="I73" s="417" t="s">
        <v>530</v>
      </c>
      <c r="J73" s="605">
        <f>K73+L73</f>
        <v>120000</v>
      </c>
      <c r="K73" s="372">
        <v>120000</v>
      </c>
      <c r="L73" s="372"/>
      <c r="M73" s="411"/>
    </row>
    <row r="74" spans="1:21" s="409" customFormat="1" ht="72" customHeight="1" x14ac:dyDescent="0.3">
      <c r="A74" s="406"/>
      <c r="B74" s="608"/>
      <c r="C74" s="420"/>
      <c r="D74" s="210" t="s">
        <v>651</v>
      </c>
      <c r="E74" s="210" t="s">
        <v>652</v>
      </c>
      <c r="F74" s="210" t="s">
        <v>336</v>
      </c>
      <c r="G74" s="607" t="s">
        <v>828</v>
      </c>
      <c r="H74" s="120" t="s">
        <v>157</v>
      </c>
      <c r="I74" s="417" t="s">
        <v>158</v>
      </c>
      <c r="J74" s="605">
        <f>K74+L74</f>
        <v>5000</v>
      </c>
      <c r="K74" s="372">
        <v>5000</v>
      </c>
      <c r="L74" s="372"/>
      <c r="M74" s="411"/>
    </row>
    <row r="75" spans="1:21" s="440" customFormat="1" ht="33.75" customHeight="1" x14ac:dyDescent="0.3">
      <c r="A75" s="434"/>
      <c r="B75" s="435"/>
      <c r="C75" s="436"/>
      <c r="D75" s="436" t="s">
        <v>17</v>
      </c>
      <c r="E75" s="436" t="s">
        <v>17</v>
      </c>
      <c r="F75" s="437" t="s">
        <v>17</v>
      </c>
      <c r="G75" s="436" t="s">
        <v>142</v>
      </c>
      <c r="H75" s="438" t="s">
        <v>17</v>
      </c>
      <c r="I75" s="438" t="s">
        <v>17</v>
      </c>
      <c r="J75" s="439">
        <f>J10+J19+J52+J67+J47+J70</f>
        <v>3996907</v>
      </c>
      <c r="K75" s="439">
        <f>K10+K19+K52+K67+K47+K70</f>
        <v>3113907</v>
      </c>
      <c r="L75" s="439">
        <f>L10+L19+L52+L67+L47+L70</f>
        <v>883000</v>
      </c>
      <c r="M75" s="439">
        <f>M10+M19+M52+M67+M47+M70</f>
        <v>870500</v>
      </c>
    </row>
    <row r="76" spans="1:21" x14ac:dyDescent="0.25">
      <c r="K76" s="433"/>
    </row>
    <row r="77" spans="1:21" ht="23.25" customHeight="1" x14ac:dyDescent="0.25">
      <c r="B77" s="723"/>
      <c r="C77" s="723"/>
      <c r="D77" s="723"/>
      <c r="E77" s="723"/>
      <c r="F77" s="723"/>
      <c r="G77" s="723"/>
      <c r="H77" s="723"/>
      <c r="I77" s="723"/>
      <c r="J77" s="723"/>
      <c r="K77" s="723"/>
      <c r="L77" s="723"/>
      <c r="M77" s="723"/>
    </row>
    <row r="78" spans="1:21" ht="20.25" customHeight="1" x14ac:dyDescent="0.25">
      <c r="B78" s="649"/>
      <c r="C78" s="649"/>
      <c r="D78" s="649"/>
      <c r="E78" s="649"/>
      <c r="F78" s="649"/>
      <c r="G78" s="649"/>
      <c r="H78" s="649"/>
      <c r="I78" s="649"/>
      <c r="J78" s="649"/>
      <c r="K78" s="649"/>
      <c r="L78" s="649"/>
      <c r="M78" s="649"/>
      <c r="N78" s="64"/>
      <c r="O78" s="64"/>
      <c r="P78" s="64"/>
      <c r="Q78" s="64"/>
      <c r="R78" s="64"/>
      <c r="S78" s="64"/>
      <c r="T78" s="64"/>
      <c r="U78" s="64"/>
    </row>
    <row r="79" spans="1:21" ht="19.5" customHeight="1" x14ac:dyDescent="0.25">
      <c r="B79" s="649"/>
      <c r="C79" s="649"/>
      <c r="D79" s="649"/>
      <c r="E79" s="649"/>
      <c r="F79" s="649"/>
      <c r="G79" s="649"/>
      <c r="H79" s="649"/>
      <c r="I79" s="649"/>
      <c r="J79" s="649"/>
      <c r="K79" s="649"/>
      <c r="L79" s="649"/>
      <c r="M79" s="649"/>
      <c r="N79" s="64"/>
      <c r="O79" s="64"/>
      <c r="P79" s="64"/>
      <c r="Q79" s="64"/>
      <c r="R79" s="64"/>
      <c r="S79" s="64"/>
      <c r="T79" s="64"/>
      <c r="U79" s="64"/>
    </row>
    <row r="81" spans="2:5" x14ac:dyDescent="0.25">
      <c r="B81" s="65" t="s">
        <v>162</v>
      </c>
      <c r="C81" s="2"/>
      <c r="D81" s="2"/>
      <c r="E81" s="2"/>
    </row>
  </sheetData>
  <mergeCells count="18">
    <mergeCell ref="B78:M78"/>
    <mergeCell ref="B79:M79"/>
    <mergeCell ref="B77:M77"/>
    <mergeCell ref="L7:M7"/>
    <mergeCell ref="K7:K8"/>
    <mergeCell ref="J7:J8"/>
    <mergeCell ref="E7:E8"/>
    <mergeCell ref="D7:D8"/>
    <mergeCell ref="I7:I8"/>
    <mergeCell ref="H7:H8"/>
    <mergeCell ref="D6:E6"/>
    <mergeCell ref="D3:V3"/>
    <mergeCell ref="F7:F8"/>
    <mergeCell ref="B1:M1"/>
    <mergeCell ref="K2:M2"/>
    <mergeCell ref="B4:M4"/>
    <mergeCell ref="D5:E5"/>
    <mergeCell ref="G7:G8"/>
  </mergeCells>
  <phoneticPr fontId="29" type="noConversion"/>
  <pageMargins left="0.19685039370078741" right="0.19685039370078741" top="0.35433070866141736" bottom="0.19685039370078741" header="0.35433070866141736" footer="0.35433070866141736"/>
  <pageSetup paperSize="9" scale="68" fitToHeight="32" orientation="landscape" r:id="rId1"/>
  <headerFooter alignWithMargins="0"/>
  <rowBreaks count="1" manualBreakCount="1">
    <brk id="8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topLeftCell="A28" zoomScale="60" workbookViewId="0">
      <selection activeCell="K6" sqref="K6"/>
    </sheetView>
  </sheetViews>
  <sheetFormatPr defaultColWidth="9.33203125" defaultRowHeight="12.6" x14ac:dyDescent="0.25"/>
  <cols>
    <col min="1" max="1" width="20.77734375" style="227" customWidth="1"/>
    <col min="2" max="3" width="15.44140625" style="227" customWidth="1"/>
    <col min="4" max="7" width="13.44140625" style="227" customWidth="1"/>
    <col min="8" max="8" width="14.6640625" style="227" customWidth="1"/>
    <col min="9" max="9" width="14.77734375" style="227" customWidth="1"/>
    <col min="10" max="10" width="15.33203125" style="227" customWidth="1"/>
    <col min="11" max="11" width="13.109375" style="227" customWidth="1"/>
    <col min="12" max="12" width="6.6640625" style="227" customWidth="1"/>
    <col min="13" max="13" width="9.33203125" style="227"/>
    <col min="14" max="14" width="18.77734375" style="227" customWidth="1"/>
    <col min="15" max="16384" width="9.33203125" style="227"/>
  </cols>
  <sheetData>
    <row r="1" spans="1:15" ht="93.75" customHeight="1" x14ac:dyDescent="0.25">
      <c r="I1" s="646" t="s">
        <v>844</v>
      </c>
      <c r="J1" s="646"/>
      <c r="K1" s="646"/>
      <c r="L1" s="646"/>
    </row>
    <row r="2" spans="1:15" ht="18" customHeight="1" x14ac:dyDescent="0.25">
      <c r="A2" s="483">
        <v>25313200000</v>
      </c>
      <c r="B2" s="225"/>
      <c r="C2" s="225"/>
      <c r="D2" s="225"/>
      <c r="E2" s="225"/>
      <c r="F2" s="226"/>
      <c r="G2" s="226"/>
      <c r="H2" s="467"/>
      <c r="I2" s="467"/>
      <c r="J2" s="467"/>
      <c r="K2" s="468"/>
      <c r="L2" s="468"/>
    </row>
    <row r="3" spans="1:15" ht="18" customHeight="1" x14ac:dyDescent="0.25">
      <c r="A3" s="483" t="s">
        <v>284</v>
      </c>
      <c r="B3" s="225"/>
      <c r="C3" s="225"/>
      <c r="D3" s="225"/>
      <c r="E3" s="225"/>
      <c r="F3" s="226"/>
      <c r="G3" s="226"/>
      <c r="H3" s="467"/>
      <c r="I3" s="467"/>
      <c r="J3" s="467"/>
      <c r="K3" s="468"/>
      <c r="L3" s="468"/>
    </row>
    <row r="4" spans="1:15" ht="18" customHeight="1" x14ac:dyDescent="0.3">
      <c r="A4" s="472"/>
      <c r="B4" s="761" t="s">
        <v>327</v>
      </c>
      <c r="C4" s="762"/>
      <c r="D4" s="762"/>
      <c r="E4" s="762"/>
      <c r="F4" s="762"/>
      <c r="G4" s="762"/>
      <c r="H4" s="762"/>
      <c r="I4" s="762"/>
      <c r="J4" s="762"/>
      <c r="K4" s="762"/>
      <c r="L4" s="468"/>
    </row>
    <row r="5" spans="1:15" ht="22.5" customHeight="1" x14ac:dyDescent="0.3">
      <c r="A5" s="473"/>
      <c r="B5" s="763" t="s">
        <v>460</v>
      </c>
      <c r="C5" s="764"/>
      <c r="D5" s="764"/>
      <c r="E5" s="764"/>
      <c r="F5" s="764"/>
      <c r="G5" s="764"/>
      <c r="H5" s="764"/>
      <c r="I5" s="764"/>
      <c r="J5" s="290"/>
      <c r="K5" s="225"/>
      <c r="L5" s="226"/>
      <c r="M5" s="228"/>
      <c r="N5" s="228"/>
      <c r="O5" s="229"/>
    </row>
    <row r="6" spans="1:15" ht="18" customHeight="1" x14ac:dyDescent="0.3">
      <c r="A6" s="763" t="s">
        <v>461</v>
      </c>
      <c r="B6" s="764"/>
      <c r="C6" s="764"/>
      <c r="D6" s="764"/>
      <c r="E6" s="764"/>
      <c r="F6" s="764"/>
      <c r="G6" s="764"/>
      <c r="H6" s="764"/>
      <c r="I6" s="764"/>
      <c r="J6" s="764"/>
      <c r="K6" s="225"/>
      <c r="L6" s="226"/>
      <c r="M6" s="228"/>
      <c r="N6" s="228"/>
      <c r="O6" s="229"/>
    </row>
    <row r="7" spans="1:15" ht="15" customHeight="1" x14ac:dyDescent="0.3">
      <c r="A7" s="763" t="s">
        <v>317</v>
      </c>
      <c r="B7" s="764"/>
      <c r="C7" s="764"/>
      <c r="D7" s="764"/>
      <c r="E7" s="764"/>
      <c r="F7" s="764"/>
      <c r="G7" s="764"/>
      <c r="H7" s="764"/>
      <c r="I7" s="764"/>
      <c r="J7" s="764"/>
      <c r="K7" s="225"/>
      <c r="L7" s="226"/>
      <c r="M7" s="228"/>
      <c r="N7" s="228"/>
      <c r="O7" s="229"/>
    </row>
    <row r="8" spans="1:15" ht="26.25" customHeight="1" x14ac:dyDescent="0.3">
      <c r="A8" s="759" t="s">
        <v>462</v>
      </c>
      <c r="B8" s="760"/>
      <c r="C8" s="760"/>
      <c r="D8" s="760"/>
      <c r="E8" s="760"/>
      <c r="F8" s="760"/>
      <c r="G8" s="760"/>
      <c r="H8" s="760"/>
      <c r="I8" s="760"/>
      <c r="J8" s="225"/>
      <c r="K8" s="225"/>
      <c r="L8" s="226"/>
      <c r="M8" s="228"/>
      <c r="N8" s="228"/>
      <c r="O8" s="229"/>
    </row>
    <row r="9" spans="1:15" s="231" customFormat="1" ht="46.5" customHeight="1" x14ac:dyDescent="0.25">
      <c r="A9" s="755" t="s">
        <v>463</v>
      </c>
      <c r="B9" s="735"/>
      <c r="C9" s="735"/>
      <c r="D9" s="735"/>
      <c r="E9" s="735"/>
      <c r="F9" s="735"/>
      <c r="G9" s="735"/>
      <c r="H9" s="735"/>
      <c r="I9" s="735"/>
      <c r="J9" s="735"/>
      <c r="L9" s="153"/>
      <c r="M9" s="153"/>
      <c r="N9" s="153"/>
      <c r="O9" s="230"/>
    </row>
    <row r="10" spans="1:15" s="231" customFormat="1" ht="35.25" customHeight="1" x14ac:dyDescent="0.25">
      <c r="A10" s="755" t="s">
        <v>464</v>
      </c>
      <c r="B10" s="735"/>
      <c r="C10" s="735"/>
      <c r="D10" s="735"/>
      <c r="E10" s="735"/>
      <c r="F10" s="735"/>
      <c r="G10" s="735"/>
      <c r="H10" s="735"/>
      <c r="I10" s="735"/>
      <c r="J10" s="735"/>
      <c r="L10" s="153"/>
      <c r="M10" s="153"/>
      <c r="N10" s="153"/>
      <c r="O10" s="230"/>
    </row>
    <row r="11" spans="1:15" s="231" customFormat="1" ht="46.5" customHeight="1" x14ac:dyDescent="0.25">
      <c r="A11" s="743" t="s">
        <v>465</v>
      </c>
      <c r="B11" s="735"/>
      <c r="C11" s="735"/>
      <c r="D11" s="735"/>
      <c r="E11" s="735"/>
      <c r="F11" s="735"/>
      <c r="G11" s="735"/>
      <c r="H11" s="735"/>
      <c r="I11" s="735"/>
      <c r="J11" s="735"/>
      <c r="L11" s="153"/>
      <c r="M11" s="153"/>
      <c r="N11" s="153"/>
      <c r="O11" s="230"/>
    </row>
    <row r="12" spans="1:15" s="231" customFormat="1" ht="30.75" customHeight="1" x14ac:dyDescent="0.25">
      <c r="A12" s="755" t="s">
        <v>467</v>
      </c>
      <c r="B12" s="735"/>
      <c r="C12" s="735"/>
      <c r="D12" s="735"/>
      <c r="E12" s="735"/>
      <c r="F12" s="735"/>
      <c r="G12" s="735"/>
      <c r="H12" s="735"/>
      <c r="I12" s="735"/>
      <c r="J12" s="735"/>
      <c r="L12" s="153"/>
      <c r="M12" s="153"/>
      <c r="N12" s="153"/>
      <c r="O12" s="230"/>
    </row>
    <row r="13" spans="1:15" ht="14.25" customHeight="1" x14ac:dyDescent="0.25">
      <c r="L13" s="228"/>
      <c r="M13" s="228"/>
      <c r="N13" s="228"/>
      <c r="O13" s="229"/>
    </row>
    <row r="14" spans="1:15" ht="18.75" customHeight="1" x14ac:dyDescent="0.35">
      <c r="A14" s="756" t="s">
        <v>468</v>
      </c>
      <c r="B14" s="735"/>
      <c r="C14" s="735"/>
      <c r="D14" s="735"/>
      <c r="E14" s="735"/>
      <c r="F14" s="735"/>
      <c r="G14" s="735"/>
      <c r="H14" s="735"/>
      <c r="I14" s="735"/>
      <c r="J14" s="735"/>
      <c r="L14" s="228"/>
      <c r="M14" s="228"/>
      <c r="N14" s="228"/>
      <c r="O14" s="229"/>
    </row>
    <row r="15" spans="1:15" ht="12" customHeight="1" x14ac:dyDescent="0.35">
      <c r="A15" s="232"/>
      <c r="B15" s="233"/>
      <c r="C15" s="233"/>
      <c r="D15" s="233"/>
      <c r="E15" s="233"/>
      <c r="F15" s="233"/>
      <c r="G15" s="233"/>
      <c r="H15" s="233"/>
      <c r="I15" s="233"/>
      <c r="J15" s="233"/>
      <c r="L15" s="228"/>
      <c r="M15" s="228"/>
      <c r="N15" s="228"/>
      <c r="O15" s="229"/>
    </row>
    <row r="16" spans="1:15" ht="18.75" customHeight="1" x14ac:dyDescent="0.3">
      <c r="A16" s="753" t="s">
        <v>469</v>
      </c>
      <c r="B16" s="754"/>
      <c r="C16" s="754"/>
      <c r="D16" s="754"/>
      <c r="E16" s="754"/>
      <c r="F16" s="754"/>
      <c r="G16" s="754"/>
      <c r="H16" s="754"/>
      <c r="I16" s="754"/>
      <c r="J16" s="754"/>
      <c r="L16" s="228"/>
      <c r="M16" s="228"/>
      <c r="N16" s="228"/>
      <c r="O16" s="229"/>
    </row>
    <row r="17" spans="1:16" ht="12.75" customHeight="1" x14ac:dyDescent="0.35">
      <c r="A17" s="232"/>
      <c r="B17" s="233"/>
      <c r="C17" s="233"/>
      <c r="D17" s="233"/>
      <c r="E17" s="233"/>
      <c r="F17" s="233"/>
      <c r="G17" s="233"/>
      <c r="H17" s="233"/>
      <c r="I17" s="233"/>
      <c r="J17" s="233"/>
      <c r="L17" s="228"/>
      <c r="M17" s="228"/>
      <c r="N17" s="228"/>
      <c r="O17" s="229"/>
    </row>
    <row r="18" spans="1:16" ht="17.25" customHeight="1" x14ac:dyDescent="0.25">
      <c r="A18" s="755" t="s">
        <v>470</v>
      </c>
      <c r="B18" s="735"/>
      <c r="C18" s="735"/>
      <c r="D18" s="735"/>
      <c r="E18" s="735"/>
      <c r="F18" s="735"/>
      <c r="G18" s="735"/>
      <c r="H18" s="735"/>
      <c r="I18" s="735"/>
      <c r="J18" s="233"/>
      <c r="L18" s="228"/>
      <c r="M18" s="228"/>
      <c r="N18" s="228"/>
      <c r="O18" s="229"/>
    </row>
    <row r="19" spans="1:16" ht="25.5" customHeight="1" x14ac:dyDescent="0.35">
      <c r="A19" s="756" t="s">
        <v>471</v>
      </c>
      <c r="B19" s="735"/>
      <c r="C19" s="735"/>
      <c r="D19" s="735"/>
      <c r="E19" s="735"/>
      <c r="F19" s="735"/>
      <c r="G19" s="735"/>
      <c r="H19" s="735"/>
      <c r="I19" s="735"/>
      <c r="J19" s="758"/>
    </row>
    <row r="20" spans="1:16" ht="10.5" customHeight="1" x14ac:dyDescent="0.35">
      <c r="A20" s="232"/>
      <c r="B20" s="233"/>
      <c r="C20" s="233"/>
      <c r="D20" s="233"/>
      <c r="E20" s="233"/>
      <c r="F20" s="233"/>
      <c r="G20" s="233"/>
      <c r="H20" s="233"/>
      <c r="I20" s="233"/>
    </row>
    <row r="21" spans="1:16" ht="13.8" x14ac:dyDescent="0.25">
      <c r="A21" s="734" t="s">
        <v>282</v>
      </c>
      <c r="B21" s="735"/>
      <c r="C21" s="735"/>
      <c r="D21" s="735"/>
      <c r="E21" s="735"/>
      <c r="F21" s="735"/>
      <c r="G21" s="735"/>
      <c r="H21" s="735"/>
      <c r="I21" s="735"/>
      <c r="J21" s="735"/>
      <c r="K21" s="735"/>
      <c r="L21" s="758"/>
    </row>
    <row r="22" spans="1:16" ht="13.8" x14ac:dyDescent="0.25">
      <c r="A22" s="734" t="s">
        <v>472</v>
      </c>
      <c r="B22" s="735"/>
      <c r="C22" s="735"/>
      <c r="D22" s="734"/>
      <c r="E22" s="734"/>
      <c r="F22" s="734"/>
      <c r="G22" s="734"/>
      <c r="H22" s="734"/>
      <c r="I22" s="734"/>
      <c r="J22" s="734"/>
      <c r="K22" s="734"/>
    </row>
    <row r="23" spans="1:16" ht="13.8" x14ac:dyDescent="0.25">
      <c r="A23" s="755" t="s">
        <v>473</v>
      </c>
      <c r="B23" s="735"/>
      <c r="C23" s="735"/>
      <c r="D23" s="735"/>
      <c r="E23" s="735"/>
      <c r="F23" s="735"/>
      <c r="G23" s="735"/>
      <c r="H23" s="735"/>
      <c r="I23" s="735"/>
      <c r="J23" s="234"/>
      <c r="K23" s="234"/>
    </row>
    <row r="24" spans="1:16" ht="13.8" x14ac:dyDescent="0.25">
      <c r="A24" s="755" t="s">
        <v>474</v>
      </c>
      <c r="B24" s="735"/>
      <c r="C24" s="735"/>
      <c r="D24" s="735"/>
      <c r="E24" s="735"/>
      <c r="F24" s="735"/>
      <c r="G24" s="735"/>
      <c r="H24" s="735"/>
      <c r="I24" s="234"/>
      <c r="J24" s="234"/>
      <c r="K24" s="234"/>
    </row>
    <row r="25" spans="1:16" ht="16.5" customHeight="1" x14ac:dyDescent="0.35">
      <c r="A25" s="232"/>
      <c r="B25" s="233"/>
      <c r="C25" s="233"/>
      <c r="D25" s="233"/>
      <c r="E25" s="233"/>
      <c r="F25" s="233"/>
      <c r="G25" s="233"/>
      <c r="H25" s="233"/>
      <c r="I25" s="233"/>
    </row>
    <row r="26" spans="1:16" s="231" customFormat="1" ht="22.5" customHeight="1" x14ac:dyDescent="0.3">
      <c r="A26" s="754" t="s">
        <v>475</v>
      </c>
      <c r="B26" s="754"/>
      <c r="C26" s="754"/>
      <c r="D26" s="754"/>
      <c r="E26" s="754"/>
      <c r="F26" s="754"/>
      <c r="G26" s="754"/>
      <c r="H26" s="754"/>
      <c r="I26" s="754"/>
      <c r="J26" s="235"/>
      <c r="K26" s="235"/>
      <c r="L26" s="235"/>
      <c r="M26" s="235"/>
      <c r="N26" s="235"/>
      <c r="O26" s="235"/>
      <c r="P26" s="235"/>
    </row>
    <row r="27" spans="1:16" s="231" customFormat="1" ht="35.25" customHeight="1" x14ac:dyDescent="0.25">
      <c r="A27" s="743" t="s">
        <v>476</v>
      </c>
      <c r="B27" s="735"/>
      <c r="C27" s="735"/>
      <c r="D27" s="735"/>
      <c r="E27" s="735"/>
      <c r="F27" s="735"/>
      <c r="G27" s="735"/>
      <c r="H27" s="735"/>
      <c r="I27" s="735"/>
      <c r="J27" s="235"/>
      <c r="K27" s="235"/>
      <c r="L27" s="235"/>
      <c r="M27" s="235"/>
      <c r="N27" s="235"/>
      <c r="O27" s="235"/>
      <c r="P27" s="235"/>
    </row>
    <row r="28" spans="1:16" s="231" customFormat="1" ht="25.5" customHeight="1" x14ac:dyDescent="0.35">
      <c r="A28" s="232"/>
      <c r="B28" s="236"/>
      <c r="C28" s="236"/>
      <c r="D28" s="757" t="s">
        <v>477</v>
      </c>
      <c r="E28" s="757"/>
      <c r="F28" s="757"/>
      <c r="G28" s="236"/>
      <c r="H28" s="236"/>
      <c r="I28" s="236"/>
      <c r="J28" s="235"/>
      <c r="K28" s="235"/>
      <c r="L28" s="235"/>
      <c r="M28" s="235"/>
      <c r="N28" s="235"/>
      <c r="O28" s="235"/>
      <c r="P28" s="235"/>
    </row>
    <row r="29" spans="1:16" s="231" customFormat="1" ht="12.75" customHeight="1" x14ac:dyDescent="0.35">
      <c r="A29" s="232"/>
      <c r="B29" s="236"/>
      <c r="C29" s="236"/>
      <c r="D29" s="236"/>
      <c r="E29" s="236"/>
      <c r="F29" s="236"/>
      <c r="G29" s="236"/>
      <c r="H29" s="236"/>
      <c r="I29" s="236"/>
      <c r="J29" s="235"/>
      <c r="K29" s="235"/>
      <c r="L29" s="235"/>
      <c r="M29" s="235"/>
      <c r="N29" s="235"/>
      <c r="O29" s="235"/>
      <c r="P29" s="235"/>
    </row>
    <row r="30" spans="1:16" s="231" customFormat="1" ht="13.8" x14ac:dyDescent="0.25">
      <c r="A30" s="734" t="s">
        <v>478</v>
      </c>
      <c r="B30" s="735"/>
      <c r="C30" s="735"/>
      <c r="D30" s="734"/>
      <c r="E30" s="734"/>
      <c r="F30" s="734"/>
      <c r="G30" s="734"/>
      <c r="H30" s="734"/>
      <c r="I30" s="734"/>
      <c r="J30" s="235"/>
      <c r="K30" s="235"/>
      <c r="L30" s="235"/>
      <c r="M30" s="235"/>
      <c r="N30" s="235"/>
      <c r="O30" s="235"/>
      <c r="P30" s="235"/>
    </row>
    <row r="31" spans="1:16" s="231" customFormat="1" ht="13.8" x14ac:dyDescent="0.25">
      <c r="A31" s="734" t="s">
        <v>283</v>
      </c>
      <c r="B31" s="735"/>
      <c r="C31" s="735"/>
      <c r="D31" s="734"/>
      <c r="E31" s="734"/>
      <c r="F31" s="734"/>
      <c r="G31" s="734"/>
      <c r="H31" s="734"/>
      <c r="I31" s="734"/>
      <c r="J31" s="734"/>
      <c r="K31" s="734"/>
      <c r="L31" s="235"/>
      <c r="M31" s="235"/>
      <c r="N31" s="235"/>
      <c r="O31" s="235"/>
      <c r="P31" s="235"/>
    </row>
    <row r="32" spans="1:16" s="231" customFormat="1" ht="15" customHeight="1" x14ac:dyDescent="0.25">
      <c r="A32" s="742" t="s">
        <v>484</v>
      </c>
      <c r="B32" s="743"/>
      <c r="C32" s="743"/>
      <c r="D32" s="743"/>
      <c r="E32" s="743"/>
      <c r="F32" s="743"/>
      <c r="G32" s="743"/>
      <c r="H32" s="743"/>
      <c r="I32" s="743"/>
      <c r="J32" s="743"/>
      <c r="K32" s="743"/>
      <c r="L32" s="743"/>
      <c r="M32" s="743"/>
      <c r="N32" s="743"/>
      <c r="O32" s="743"/>
      <c r="P32" s="235"/>
    </row>
    <row r="33" spans="1:16" s="231" customFormat="1" ht="13.8" x14ac:dyDescent="0.25">
      <c r="A33" s="235"/>
      <c r="B33" s="235"/>
      <c r="C33" s="235"/>
      <c r="D33" s="235"/>
      <c r="E33" s="235"/>
      <c r="F33" s="235"/>
      <c r="G33" s="235"/>
      <c r="H33" s="235"/>
      <c r="I33" s="235"/>
      <c r="J33" s="235"/>
      <c r="K33" s="235"/>
      <c r="L33" s="235"/>
      <c r="M33" s="235"/>
      <c r="N33" s="235"/>
      <c r="O33" s="235"/>
      <c r="P33" s="235"/>
    </row>
    <row r="34" spans="1:16" ht="31.5" customHeight="1" x14ac:dyDescent="0.3">
      <c r="A34" s="740" t="s">
        <v>485</v>
      </c>
      <c r="B34" s="741"/>
      <c r="C34" s="741"/>
      <c r="D34" s="741"/>
      <c r="E34" s="741"/>
      <c r="F34" s="741"/>
      <c r="G34" s="741"/>
      <c r="H34" s="741"/>
      <c r="I34" s="741"/>
      <c r="J34" s="741"/>
      <c r="K34" s="741"/>
      <c r="L34" s="741"/>
      <c r="M34" s="238"/>
      <c r="N34" s="239"/>
      <c r="O34" s="239"/>
      <c r="P34" s="239"/>
    </row>
    <row r="35" spans="1:16" ht="22.5" customHeight="1" x14ac:dyDescent="0.25">
      <c r="A35" s="240"/>
      <c r="B35" s="237"/>
      <c r="C35" s="237"/>
      <c r="D35" s="237"/>
      <c r="E35" s="237"/>
      <c r="F35" s="237"/>
      <c r="G35" s="237"/>
      <c r="H35" s="237"/>
      <c r="I35" s="237"/>
      <c r="J35" s="237"/>
      <c r="K35" s="237"/>
      <c r="L35" s="237"/>
      <c r="M35" s="237"/>
      <c r="N35" s="239"/>
      <c r="O35" s="239"/>
      <c r="P35" s="239"/>
    </row>
    <row r="36" spans="1:16" s="243" customFormat="1" ht="13.8" x14ac:dyDescent="0.25">
      <c r="A36" s="744" t="s">
        <v>486</v>
      </c>
      <c r="B36" s="752" t="s">
        <v>487</v>
      </c>
      <c r="C36" s="752"/>
      <c r="D36" s="752"/>
      <c r="E36" s="746" t="s">
        <v>488</v>
      </c>
      <c r="F36" s="747"/>
      <c r="G36" s="747"/>
      <c r="H36" s="748"/>
      <c r="I36" s="748"/>
      <c r="J36" s="749"/>
      <c r="K36" s="750" t="s">
        <v>489</v>
      </c>
      <c r="L36" s="751"/>
      <c r="M36" s="242"/>
      <c r="N36" s="242"/>
      <c r="O36" s="242"/>
      <c r="P36" s="242"/>
    </row>
    <row r="37" spans="1:16" s="243" customFormat="1" ht="82.8" x14ac:dyDescent="0.25">
      <c r="A37" s="745"/>
      <c r="B37" s="46" t="s">
        <v>279</v>
      </c>
      <c r="C37" s="46" t="s">
        <v>280</v>
      </c>
      <c r="D37" s="241" t="s">
        <v>490</v>
      </c>
      <c r="E37" s="46" t="s">
        <v>281</v>
      </c>
      <c r="F37" s="241" t="s">
        <v>491</v>
      </c>
      <c r="G37" s="241" t="s">
        <v>492</v>
      </c>
      <c r="H37" s="241" t="s">
        <v>493</v>
      </c>
      <c r="I37" s="241" t="s">
        <v>494</v>
      </c>
      <c r="J37" s="244" t="s">
        <v>495</v>
      </c>
      <c r="K37" s="750"/>
      <c r="L37" s="751"/>
      <c r="M37" s="245"/>
      <c r="N37" s="242"/>
      <c r="O37" s="242"/>
      <c r="P37" s="242"/>
    </row>
    <row r="38" spans="1:16" s="251" customFormat="1" ht="13.8" hidden="1" x14ac:dyDescent="0.25">
      <c r="A38" s="246"/>
      <c r="B38" s="247"/>
      <c r="C38" s="247"/>
      <c r="D38" s="248"/>
      <c r="E38" s="248"/>
      <c r="F38" s="248"/>
      <c r="G38" s="248"/>
      <c r="H38" s="249"/>
      <c r="I38" s="249"/>
      <c r="J38" s="249"/>
      <c r="K38" s="738"/>
      <c r="L38" s="739"/>
      <c r="M38" s="250"/>
      <c r="N38" s="250"/>
      <c r="O38" s="250"/>
      <c r="P38" s="250"/>
    </row>
    <row r="39" spans="1:16" s="251" customFormat="1" ht="13.8" x14ac:dyDescent="0.25">
      <c r="A39" s="246" t="s">
        <v>496</v>
      </c>
      <c r="B39" s="247">
        <v>815</v>
      </c>
      <c r="C39" s="247">
        <v>815</v>
      </c>
      <c r="D39" s="248">
        <v>64328</v>
      </c>
      <c r="E39" s="248"/>
      <c r="F39" s="248"/>
      <c r="G39" s="248"/>
      <c r="H39" s="249"/>
      <c r="I39" s="249"/>
      <c r="J39" s="249"/>
      <c r="K39" s="736">
        <f t="shared" ref="K39:K62" si="0">D39+J39</f>
        <v>64328</v>
      </c>
      <c r="L39" s="737"/>
      <c r="M39" s="250"/>
      <c r="N39" s="250"/>
      <c r="O39" s="250"/>
      <c r="P39" s="250"/>
    </row>
    <row r="40" spans="1:16" s="251" customFormat="1" ht="13.8" x14ac:dyDescent="0.25">
      <c r="A40" s="246" t="s">
        <v>497</v>
      </c>
      <c r="B40" s="247">
        <v>1200</v>
      </c>
      <c r="C40" s="247">
        <v>1200</v>
      </c>
      <c r="D40" s="248">
        <v>94716</v>
      </c>
      <c r="E40" s="248"/>
      <c r="F40" s="248"/>
      <c r="G40" s="248"/>
      <c r="H40" s="249"/>
      <c r="I40" s="249"/>
      <c r="J40" s="249"/>
      <c r="K40" s="731">
        <f t="shared" si="0"/>
        <v>94716</v>
      </c>
      <c r="L40" s="732"/>
      <c r="M40" s="250"/>
      <c r="N40" s="250"/>
      <c r="O40" s="250"/>
      <c r="P40" s="250"/>
    </row>
    <row r="41" spans="1:16" s="251" customFormat="1" ht="13.8" x14ac:dyDescent="0.25">
      <c r="A41" s="246" t="s">
        <v>498</v>
      </c>
      <c r="B41" s="247">
        <v>425</v>
      </c>
      <c r="C41" s="247">
        <v>425</v>
      </c>
      <c r="D41" s="248">
        <v>33545</v>
      </c>
      <c r="E41" s="248"/>
      <c r="F41" s="248"/>
      <c r="G41" s="248"/>
      <c r="H41" s="249"/>
      <c r="I41" s="249"/>
      <c r="J41" s="249"/>
      <c r="K41" s="731">
        <f t="shared" si="0"/>
        <v>33545</v>
      </c>
      <c r="L41" s="732"/>
    </row>
    <row r="42" spans="1:16" s="251" customFormat="1" ht="13.8" x14ac:dyDescent="0.25">
      <c r="A42" s="246" t="s">
        <v>499</v>
      </c>
      <c r="B42" s="247">
        <v>160</v>
      </c>
      <c r="C42" s="247">
        <v>160</v>
      </c>
      <c r="D42" s="248">
        <v>12629</v>
      </c>
      <c r="E42" s="248"/>
      <c r="F42" s="248"/>
      <c r="G42" s="248"/>
      <c r="H42" s="249"/>
      <c r="I42" s="249"/>
      <c r="J42" s="249"/>
      <c r="K42" s="731">
        <f t="shared" si="0"/>
        <v>12629</v>
      </c>
      <c r="L42" s="732"/>
    </row>
    <row r="43" spans="1:16" s="251" customFormat="1" ht="13.8" x14ac:dyDescent="0.25">
      <c r="A43" s="246" t="s">
        <v>500</v>
      </c>
      <c r="B43" s="247">
        <v>460</v>
      </c>
      <c r="C43" s="247">
        <v>460</v>
      </c>
      <c r="D43" s="248">
        <v>36308</v>
      </c>
      <c r="E43" s="248"/>
      <c r="F43" s="248"/>
      <c r="G43" s="248"/>
      <c r="H43" s="249"/>
      <c r="I43" s="249"/>
      <c r="J43" s="249"/>
      <c r="K43" s="731">
        <f t="shared" si="0"/>
        <v>36308</v>
      </c>
      <c r="L43" s="732"/>
    </row>
    <row r="44" spans="1:16" s="251" customFormat="1" ht="13.8" hidden="1" x14ac:dyDescent="0.25">
      <c r="A44" s="246" t="s">
        <v>501</v>
      </c>
      <c r="B44" s="247"/>
      <c r="C44" s="247"/>
      <c r="D44" s="248"/>
      <c r="E44" s="248"/>
      <c r="F44" s="248"/>
      <c r="G44" s="248"/>
      <c r="H44" s="249"/>
      <c r="I44" s="249"/>
      <c r="J44" s="249"/>
      <c r="K44" s="731"/>
      <c r="L44" s="732"/>
    </row>
    <row r="45" spans="1:16" s="251" customFormat="1" ht="13.8" x14ac:dyDescent="0.25">
      <c r="A45" s="246" t="s">
        <v>502</v>
      </c>
      <c r="B45" s="247">
        <v>1088</v>
      </c>
      <c r="C45" s="247">
        <v>1088</v>
      </c>
      <c r="D45" s="248">
        <v>85876</v>
      </c>
      <c r="E45" s="248">
        <v>49</v>
      </c>
      <c r="F45" s="248">
        <v>2</v>
      </c>
      <c r="G45" s="252">
        <v>0.1</v>
      </c>
      <c r="H45" s="249">
        <v>38</v>
      </c>
      <c r="I45" s="249">
        <v>12191</v>
      </c>
      <c r="J45" s="248">
        <v>475449</v>
      </c>
      <c r="K45" s="731">
        <f t="shared" si="0"/>
        <v>561325</v>
      </c>
      <c r="L45" s="732"/>
    </row>
    <row r="46" spans="1:16" s="251" customFormat="1" ht="13.8" x14ac:dyDescent="0.25">
      <c r="A46" s="246" t="s">
        <v>503</v>
      </c>
      <c r="B46" s="253">
        <v>480</v>
      </c>
      <c r="C46" s="253">
        <v>480</v>
      </c>
      <c r="D46" s="248">
        <v>37887</v>
      </c>
      <c r="E46" s="248"/>
      <c r="F46" s="248"/>
      <c r="G46" s="248"/>
      <c r="H46" s="249"/>
      <c r="I46" s="249"/>
      <c r="J46" s="249"/>
      <c r="K46" s="731">
        <f t="shared" si="0"/>
        <v>37887</v>
      </c>
      <c r="L46" s="732"/>
    </row>
    <row r="47" spans="1:16" s="251" customFormat="1" ht="13.8" x14ac:dyDescent="0.25">
      <c r="A47" s="246" t="s">
        <v>504</v>
      </c>
      <c r="B47" s="247">
        <v>304</v>
      </c>
      <c r="C47" s="247">
        <v>304</v>
      </c>
      <c r="D47" s="248">
        <v>23995</v>
      </c>
      <c r="E47" s="248"/>
      <c r="F47" s="248"/>
      <c r="G47" s="248"/>
      <c r="H47" s="249"/>
      <c r="I47" s="249"/>
      <c r="J47" s="249"/>
      <c r="K47" s="731">
        <f t="shared" si="0"/>
        <v>23995</v>
      </c>
      <c r="L47" s="732"/>
    </row>
    <row r="48" spans="1:16" s="251" customFormat="1" ht="13.8" x14ac:dyDescent="0.25">
      <c r="A48" s="246" t="s">
        <v>356</v>
      </c>
      <c r="B48" s="247">
        <v>625</v>
      </c>
      <c r="C48" s="247">
        <v>625</v>
      </c>
      <c r="D48" s="248">
        <v>49331</v>
      </c>
      <c r="E48" s="248"/>
      <c r="F48" s="248"/>
      <c r="G48" s="248"/>
      <c r="H48" s="249"/>
      <c r="I48" s="249"/>
      <c r="J48" s="249"/>
      <c r="K48" s="731">
        <f t="shared" si="0"/>
        <v>49331</v>
      </c>
      <c r="L48" s="732"/>
    </row>
    <row r="49" spans="1:12" s="251" customFormat="1" ht="13.8" x14ac:dyDescent="0.25">
      <c r="A49" s="246" t="s">
        <v>505</v>
      </c>
      <c r="B49" s="247">
        <v>431</v>
      </c>
      <c r="C49" s="247">
        <v>431</v>
      </c>
      <c r="D49" s="248">
        <v>34019</v>
      </c>
      <c r="E49" s="248"/>
      <c r="F49" s="248"/>
      <c r="G49" s="248"/>
      <c r="H49" s="249"/>
      <c r="I49" s="249"/>
      <c r="J49" s="249"/>
      <c r="K49" s="731">
        <f t="shared" si="0"/>
        <v>34019</v>
      </c>
      <c r="L49" s="732"/>
    </row>
    <row r="50" spans="1:12" s="251" customFormat="1" ht="13.8" x14ac:dyDescent="0.25">
      <c r="A50" s="246" t="s">
        <v>506</v>
      </c>
      <c r="B50" s="247">
        <v>524</v>
      </c>
      <c r="C50" s="247">
        <v>524</v>
      </c>
      <c r="D50" s="248">
        <v>41359</v>
      </c>
      <c r="E50" s="248"/>
      <c r="F50" s="248"/>
      <c r="G50" s="248"/>
      <c r="H50" s="249"/>
      <c r="I50" s="249"/>
      <c r="J50" s="249"/>
      <c r="K50" s="731">
        <f t="shared" si="0"/>
        <v>41359</v>
      </c>
      <c r="L50" s="732"/>
    </row>
    <row r="51" spans="1:12" s="251" customFormat="1" ht="13.8" x14ac:dyDescent="0.25">
      <c r="A51" s="246" t="s">
        <v>507</v>
      </c>
      <c r="B51" s="247">
        <v>302</v>
      </c>
      <c r="C51" s="247">
        <v>302</v>
      </c>
      <c r="D51" s="248">
        <v>23837</v>
      </c>
      <c r="E51" s="248"/>
      <c r="F51" s="248"/>
      <c r="G51" s="248"/>
      <c r="H51" s="249"/>
      <c r="I51" s="249"/>
      <c r="J51" s="249"/>
      <c r="K51" s="731">
        <f t="shared" si="0"/>
        <v>23837</v>
      </c>
      <c r="L51" s="732"/>
    </row>
    <row r="52" spans="1:12" s="251" customFormat="1" ht="13.8" x14ac:dyDescent="0.25">
      <c r="A52" s="246" t="s">
        <v>508</v>
      </c>
      <c r="B52" s="247">
        <v>435</v>
      </c>
      <c r="C52" s="247">
        <v>435</v>
      </c>
      <c r="D52" s="248">
        <v>34335</v>
      </c>
      <c r="E52" s="248"/>
      <c r="F52" s="248"/>
      <c r="G52" s="248"/>
      <c r="H52" s="249"/>
      <c r="I52" s="249"/>
      <c r="J52" s="249"/>
      <c r="K52" s="731">
        <f t="shared" si="0"/>
        <v>34335</v>
      </c>
      <c r="L52" s="732"/>
    </row>
    <row r="53" spans="1:12" s="251" customFormat="1" ht="13.8" x14ac:dyDescent="0.25">
      <c r="A53" s="246" t="s">
        <v>509</v>
      </c>
      <c r="B53" s="247">
        <v>612</v>
      </c>
      <c r="C53" s="247">
        <v>612</v>
      </c>
      <c r="D53" s="248">
        <v>48305</v>
      </c>
      <c r="E53" s="248"/>
      <c r="F53" s="248"/>
      <c r="G53" s="248"/>
      <c r="H53" s="249"/>
      <c r="I53" s="249"/>
      <c r="J53" s="249"/>
      <c r="K53" s="731">
        <f t="shared" si="0"/>
        <v>48305</v>
      </c>
      <c r="L53" s="732"/>
    </row>
    <row r="54" spans="1:12" s="251" customFormat="1" ht="13.8" x14ac:dyDescent="0.25">
      <c r="A54" s="246" t="s">
        <v>510</v>
      </c>
      <c r="B54" s="247">
        <v>382</v>
      </c>
      <c r="C54" s="247">
        <v>382</v>
      </c>
      <c r="D54" s="248">
        <v>30151</v>
      </c>
      <c r="E54" s="248"/>
      <c r="F54" s="248"/>
      <c r="G54" s="248"/>
      <c r="H54" s="249"/>
      <c r="I54" s="249"/>
      <c r="J54" s="249"/>
      <c r="K54" s="731">
        <f t="shared" si="0"/>
        <v>30151</v>
      </c>
      <c r="L54" s="732"/>
    </row>
    <row r="55" spans="1:12" s="251" customFormat="1" ht="13.8" x14ac:dyDescent="0.25">
      <c r="A55" s="246" t="s">
        <v>511</v>
      </c>
      <c r="B55" s="247">
        <v>194</v>
      </c>
      <c r="C55" s="247">
        <v>194</v>
      </c>
      <c r="D55" s="248">
        <v>15312</v>
      </c>
      <c r="E55" s="248"/>
      <c r="F55" s="248"/>
      <c r="G55" s="248"/>
      <c r="H55" s="249"/>
      <c r="I55" s="249"/>
      <c r="J55" s="249"/>
      <c r="K55" s="731">
        <f t="shared" si="0"/>
        <v>15312</v>
      </c>
      <c r="L55" s="732"/>
    </row>
    <row r="56" spans="1:12" s="251" customFormat="1" ht="13.8" x14ac:dyDescent="0.25">
      <c r="A56" s="246" t="s">
        <v>512</v>
      </c>
      <c r="B56" s="247">
        <v>441</v>
      </c>
      <c r="C56" s="247">
        <v>441</v>
      </c>
      <c r="D56" s="248">
        <v>34808</v>
      </c>
      <c r="E56" s="248"/>
      <c r="F56" s="248"/>
      <c r="G56" s="248"/>
      <c r="H56" s="249"/>
      <c r="I56" s="249"/>
      <c r="J56" s="249"/>
      <c r="K56" s="731">
        <f t="shared" si="0"/>
        <v>34808</v>
      </c>
      <c r="L56" s="732"/>
    </row>
    <row r="57" spans="1:12" s="251" customFormat="1" ht="13.8" x14ac:dyDescent="0.25">
      <c r="A57" s="246" t="s">
        <v>513</v>
      </c>
      <c r="B57" s="247">
        <v>1040</v>
      </c>
      <c r="C57" s="247">
        <v>1040</v>
      </c>
      <c r="D57" s="248">
        <v>82088</v>
      </c>
      <c r="E57" s="248"/>
      <c r="F57" s="248"/>
      <c r="G57" s="248"/>
      <c r="H57" s="249"/>
      <c r="I57" s="249"/>
      <c r="J57" s="249"/>
      <c r="K57" s="731">
        <f t="shared" si="0"/>
        <v>82088</v>
      </c>
      <c r="L57" s="732"/>
    </row>
    <row r="58" spans="1:12" s="251" customFormat="1" ht="13.8" x14ac:dyDescent="0.25">
      <c r="A58" s="246" t="s">
        <v>514</v>
      </c>
      <c r="B58" s="247">
        <v>835</v>
      </c>
      <c r="C58" s="247">
        <v>835</v>
      </c>
      <c r="D58" s="248">
        <v>65907</v>
      </c>
      <c r="E58" s="248"/>
      <c r="F58" s="248"/>
      <c r="G58" s="248"/>
      <c r="H58" s="249"/>
      <c r="I58" s="249"/>
      <c r="J58" s="249"/>
      <c r="K58" s="731">
        <f t="shared" si="0"/>
        <v>65907</v>
      </c>
      <c r="L58" s="732"/>
    </row>
    <row r="59" spans="1:12" s="251" customFormat="1" ht="13.8" x14ac:dyDescent="0.25">
      <c r="A59" s="246" t="s">
        <v>515</v>
      </c>
      <c r="B59" s="247">
        <v>314</v>
      </c>
      <c r="C59" s="247">
        <v>314</v>
      </c>
      <c r="D59" s="248">
        <v>24784</v>
      </c>
      <c r="E59" s="248"/>
      <c r="F59" s="248"/>
      <c r="G59" s="248"/>
      <c r="H59" s="249"/>
      <c r="I59" s="249"/>
      <c r="J59" s="249"/>
      <c r="K59" s="731">
        <f t="shared" si="0"/>
        <v>24784</v>
      </c>
      <c r="L59" s="732"/>
    </row>
    <row r="60" spans="1:12" s="251" customFormat="1" ht="13.8" x14ac:dyDescent="0.25">
      <c r="A60" s="246" t="s">
        <v>516</v>
      </c>
      <c r="B60" s="246">
        <v>383</v>
      </c>
      <c r="C60" s="246">
        <v>383</v>
      </c>
      <c r="D60" s="248">
        <v>30230</v>
      </c>
      <c r="E60" s="248"/>
      <c r="F60" s="248"/>
      <c r="G60" s="248"/>
      <c r="H60" s="249"/>
      <c r="I60" s="249"/>
      <c r="J60" s="249"/>
      <c r="K60" s="731">
        <f t="shared" si="0"/>
        <v>30230</v>
      </c>
      <c r="L60" s="732"/>
    </row>
    <row r="61" spans="1:12" s="251" customFormat="1" ht="13.8" x14ac:dyDescent="0.25">
      <c r="A61" s="246" t="s">
        <v>517</v>
      </c>
      <c r="B61" s="247">
        <v>635</v>
      </c>
      <c r="C61" s="247">
        <v>635</v>
      </c>
      <c r="D61" s="248">
        <v>50121</v>
      </c>
      <c r="E61" s="248"/>
      <c r="F61" s="248"/>
      <c r="G61" s="248"/>
      <c r="H61" s="249"/>
      <c r="I61" s="249"/>
      <c r="J61" s="249"/>
      <c r="K61" s="731">
        <f t="shared" si="0"/>
        <v>50121</v>
      </c>
      <c r="L61" s="732"/>
    </row>
    <row r="62" spans="1:12" s="251" customFormat="1" ht="13.8" x14ac:dyDescent="0.25">
      <c r="A62" s="246" t="s">
        <v>518</v>
      </c>
      <c r="B62" s="247">
        <v>446</v>
      </c>
      <c r="C62" s="247">
        <v>446</v>
      </c>
      <c r="D62" s="248">
        <v>35203</v>
      </c>
      <c r="E62" s="248"/>
      <c r="F62" s="248"/>
      <c r="G62" s="248"/>
      <c r="H62" s="249"/>
      <c r="I62" s="249"/>
      <c r="J62" s="249"/>
      <c r="K62" s="731">
        <f t="shared" si="0"/>
        <v>35203</v>
      </c>
      <c r="L62" s="732"/>
    </row>
    <row r="63" spans="1:12" s="231" customFormat="1" ht="14.4" x14ac:dyDescent="0.25">
      <c r="A63" s="254" t="s">
        <v>519</v>
      </c>
      <c r="B63" s="255">
        <f t="shared" ref="B63:K63" si="1">SUM(B38:B62)</f>
        <v>12531</v>
      </c>
      <c r="C63" s="255">
        <f t="shared" si="1"/>
        <v>12531</v>
      </c>
      <c r="D63" s="256">
        <f t="shared" si="1"/>
        <v>989074</v>
      </c>
      <c r="E63" s="256">
        <f t="shared" si="1"/>
        <v>49</v>
      </c>
      <c r="F63" s="256">
        <f t="shared" si="1"/>
        <v>2</v>
      </c>
      <c r="G63" s="256">
        <f t="shared" si="1"/>
        <v>0.1</v>
      </c>
      <c r="H63" s="256">
        <f t="shared" si="1"/>
        <v>38</v>
      </c>
      <c r="I63" s="256">
        <f t="shared" si="1"/>
        <v>12191</v>
      </c>
      <c r="J63" s="256">
        <f t="shared" si="1"/>
        <v>475449</v>
      </c>
      <c r="K63" s="733">
        <f t="shared" si="1"/>
        <v>1464523</v>
      </c>
      <c r="L63" s="732"/>
    </row>
    <row r="64" spans="1:12" ht="14.4" hidden="1" x14ac:dyDescent="0.25">
      <c r="K64" s="257"/>
      <c r="L64" s="282"/>
    </row>
  </sheetData>
  <mergeCells count="55">
    <mergeCell ref="I1:L1"/>
    <mergeCell ref="A8:I8"/>
    <mergeCell ref="A9:J9"/>
    <mergeCell ref="A10:J10"/>
    <mergeCell ref="B4:K4"/>
    <mergeCell ref="B5:I5"/>
    <mergeCell ref="A6:J6"/>
    <mergeCell ref="A7:J7"/>
    <mergeCell ref="A11:J11"/>
    <mergeCell ref="A16:J16"/>
    <mergeCell ref="A12:J12"/>
    <mergeCell ref="A14:J14"/>
    <mergeCell ref="D28:F28"/>
    <mergeCell ref="A24:H24"/>
    <mergeCell ref="A18:I18"/>
    <mergeCell ref="A23:I23"/>
    <mergeCell ref="A19:J19"/>
    <mergeCell ref="A22:K22"/>
    <mergeCell ref="A21:L21"/>
    <mergeCell ref="A26:I26"/>
    <mergeCell ref="A27:I27"/>
    <mergeCell ref="K43:L43"/>
    <mergeCell ref="K44:L44"/>
    <mergeCell ref="K36:L37"/>
    <mergeCell ref="B36:D36"/>
    <mergeCell ref="K52:L52"/>
    <mergeCell ref="K51:L51"/>
    <mergeCell ref="K48:L48"/>
    <mergeCell ref="K40:L40"/>
    <mergeCell ref="K46:L46"/>
    <mergeCell ref="K41:L41"/>
    <mergeCell ref="K42:L42"/>
    <mergeCell ref="K54:L54"/>
    <mergeCell ref="K55:L55"/>
    <mergeCell ref="K45:L45"/>
    <mergeCell ref="K47:L47"/>
    <mergeCell ref="K49:L49"/>
    <mergeCell ref="K50:L50"/>
    <mergeCell ref="K53:L53"/>
    <mergeCell ref="A31:K31"/>
    <mergeCell ref="A30:I30"/>
    <mergeCell ref="K39:L39"/>
    <mergeCell ref="K38:L38"/>
    <mergeCell ref="A34:L34"/>
    <mergeCell ref="A32:O32"/>
    <mergeCell ref="A36:A37"/>
    <mergeCell ref="E36:J36"/>
    <mergeCell ref="K57:L57"/>
    <mergeCell ref="K56:L56"/>
    <mergeCell ref="K63:L63"/>
    <mergeCell ref="K58:L58"/>
    <mergeCell ref="K59:L59"/>
    <mergeCell ref="K60:L60"/>
    <mergeCell ref="K61:L61"/>
    <mergeCell ref="K62:L62"/>
  </mergeCells>
  <phoneticPr fontId="3" type="noConversion"/>
  <pageMargins left="0.78740157480314965" right="0.19685039370078741" top="0.19685039370078741" bottom="0.19685039370078741"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topLeftCell="D1" zoomScale="75" zoomScaleNormal="90" workbookViewId="0">
      <selection activeCell="I1" sqref="I1"/>
    </sheetView>
  </sheetViews>
  <sheetFormatPr defaultColWidth="9.109375" defaultRowHeight="13.2" x14ac:dyDescent="0.25"/>
  <cols>
    <col min="1" max="1" width="3.77734375" style="7" hidden="1" customWidth="1"/>
    <col min="2" max="2" width="15.109375" style="51" hidden="1" customWidth="1"/>
    <col min="3" max="3" width="14" style="51" hidden="1" customWidth="1"/>
    <col min="4" max="5" width="14" style="51" customWidth="1"/>
    <col min="6" max="6" width="14.6640625" style="51" customWidth="1"/>
    <col min="7" max="7" width="36.33203125" style="7" customWidth="1"/>
    <col min="8" max="8" width="41.6640625" style="7" customWidth="1"/>
    <col min="9" max="9" width="18.33203125" style="7" customWidth="1"/>
    <col min="10" max="11" width="16.6640625" style="7" customWidth="1"/>
    <col min="12" max="12" width="18" style="7" customWidth="1"/>
    <col min="13" max="13" width="21.109375" style="7" customWidth="1"/>
    <col min="14" max="14" width="4" style="7" customWidth="1"/>
    <col min="15" max="16384" width="9.109375" style="6"/>
  </cols>
  <sheetData>
    <row r="1" spans="1:22" ht="100.5" customHeight="1" x14ac:dyDescent="0.3">
      <c r="K1" s="779" t="s">
        <v>845</v>
      </c>
      <c r="L1" s="780"/>
      <c r="M1" s="780"/>
      <c r="N1" s="780"/>
    </row>
    <row r="2" spans="1:22" ht="42.75" customHeight="1" x14ac:dyDescent="0.35">
      <c r="D2" s="714" t="s">
        <v>440</v>
      </c>
      <c r="E2" s="715"/>
      <c r="F2" s="715"/>
      <c r="G2" s="715"/>
      <c r="H2" s="715"/>
      <c r="I2" s="715"/>
      <c r="J2" s="715"/>
      <c r="K2" s="715"/>
      <c r="L2" s="715"/>
      <c r="M2" s="715"/>
      <c r="N2" s="715"/>
      <c r="O2" s="715"/>
      <c r="P2" s="715"/>
      <c r="Q2" s="715"/>
      <c r="R2" s="715"/>
      <c r="S2" s="715"/>
      <c r="T2" s="715"/>
      <c r="U2" s="715"/>
      <c r="V2" s="715"/>
    </row>
    <row r="3" spans="1:22" ht="53.25" customHeight="1" x14ac:dyDescent="0.25">
      <c r="A3" s="2"/>
      <c r="B3" s="650" t="s">
        <v>272</v>
      </c>
      <c r="C3" s="651"/>
      <c r="D3" s="651"/>
      <c r="E3" s="651"/>
      <c r="F3" s="651"/>
      <c r="G3" s="651"/>
      <c r="H3" s="651"/>
      <c r="I3" s="651"/>
      <c r="J3" s="651"/>
      <c r="K3" s="651"/>
      <c r="L3" s="651"/>
      <c r="M3" s="651"/>
      <c r="N3" s="651"/>
    </row>
    <row r="4" spans="1:22" ht="17.25" customHeight="1" x14ac:dyDescent="0.25">
      <c r="A4" s="2"/>
      <c r="B4" s="460"/>
      <c r="C4" s="461"/>
      <c r="D4" s="720">
        <v>25313200000</v>
      </c>
      <c r="E4" s="720"/>
      <c r="F4" s="461"/>
      <c r="G4" s="461"/>
      <c r="H4" s="461"/>
      <c r="I4" s="461"/>
      <c r="J4" s="461"/>
      <c r="K4" s="461"/>
      <c r="L4" s="461"/>
      <c r="M4" s="461"/>
      <c r="N4" s="461"/>
    </row>
    <row r="5" spans="1:22" ht="12.75" customHeight="1" x14ac:dyDescent="0.3">
      <c r="B5" s="52"/>
      <c r="C5" s="53"/>
      <c r="D5" s="713" t="s">
        <v>284</v>
      </c>
      <c r="E5" s="713"/>
      <c r="F5" s="53"/>
      <c r="G5" s="8"/>
      <c r="H5" s="60"/>
      <c r="I5" s="60"/>
      <c r="J5" s="61"/>
      <c r="K5" s="61"/>
      <c r="L5" s="60"/>
      <c r="M5" s="781" t="s">
        <v>163</v>
      </c>
      <c r="N5" s="782"/>
    </row>
    <row r="6" spans="1:22" ht="177.75" customHeight="1" x14ac:dyDescent="0.25">
      <c r="A6" s="56"/>
      <c r="B6" s="37" t="s">
        <v>161</v>
      </c>
      <c r="C6" s="37" t="s">
        <v>386</v>
      </c>
      <c r="D6" s="37" t="s">
        <v>573</v>
      </c>
      <c r="E6" s="37" t="s">
        <v>577</v>
      </c>
      <c r="F6" s="37" t="s">
        <v>572</v>
      </c>
      <c r="G6" s="63" t="s">
        <v>390</v>
      </c>
      <c r="H6" s="43" t="s">
        <v>273</v>
      </c>
      <c r="I6" s="43" t="s">
        <v>274</v>
      </c>
      <c r="J6" s="43" t="s">
        <v>275</v>
      </c>
      <c r="K6" s="43" t="s">
        <v>276</v>
      </c>
      <c r="L6" s="43" t="s">
        <v>277</v>
      </c>
      <c r="M6" s="784" t="s">
        <v>278</v>
      </c>
      <c r="N6" s="785"/>
    </row>
    <row r="7" spans="1:22" s="366" customFormat="1" ht="39" hidden="1" customHeight="1" x14ac:dyDescent="0.25">
      <c r="A7" s="363"/>
      <c r="B7" s="105" t="s">
        <v>140</v>
      </c>
      <c r="C7" s="105"/>
      <c r="D7" s="105" t="s">
        <v>128</v>
      </c>
      <c r="E7" s="105"/>
      <c r="F7" s="105"/>
      <c r="G7" s="104" t="s">
        <v>728</v>
      </c>
      <c r="H7" s="364"/>
      <c r="I7" s="364"/>
      <c r="J7" s="364"/>
      <c r="K7" s="364"/>
      <c r="L7" s="369">
        <f>L9+L29</f>
        <v>0</v>
      </c>
      <c r="M7" s="765"/>
      <c r="N7" s="783"/>
    </row>
    <row r="8" spans="1:22" ht="24" hidden="1" customHeight="1" x14ac:dyDescent="0.25">
      <c r="B8" s="54"/>
      <c r="C8" s="55"/>
      <c r="D8" s="55"/>
      <c r="E8" s="55"/>
      <c r="F8" s="55"/>
      <c r="G8" s="47"/>
      <c r="H8" s="45"/>
      <c r="I8" s="45"/>
      <c r="J8" s="45"/>
      <c r="K8" s="45"/>
      <c r="L8" s="370"/>
      <c r="M8" s="45"/>
      <c r="N8" s="45"/>
    </row>
    <row r="9" spans="1:22" s="111" customFormat="1" ht="36" hidden="1" customHeight="1" x14ac:dyDescent="0.25">
      <c r="A9" s="107"/>
      <c r="B9" s="102" t="s">
        <v>132</v>
      </c>
      <c r="C9" s="103" t="s">
        <v>141</v>
      </c>
      <c r="D9" s="103" t="s">
        <v>153</v>
      </c>
      <c r="E9" s="103" t="s">
        <v>579</v>
      </c>
      <c r="F9" s="103" t="s">
        <v>129</v>
      </c>
      <c r="G9" s="122" t="s">
        <v>164</v>
      </c>
      <c r="H9" s="121" t="s">
        <v>165</v>
      </c>
      <c r="I9" s="121"/>
      <c r="J9" s="121"/>
      <c r="K9" s="121"/>
      <c r="L9" s="188"/>
      <c r="M9" s="772"/>
      <c r="N9" s="773"/>
    </row>
    <row r="10" spans="1:22" s="62" customFormat="1" ht="29.25" hidden="1" customHeight="1" x14ac:dyDescent="0.25">
      <c r="A10" s="51"/>
      <c r="B10" s="46"/>
      <c r="C10" s="55" t="s">
        <v>447</v>
      </c>
      <c r="D10" s="55"/>
      <c r="E10" s="55"/>
      <c r="F10" s="55" t="s">
        <v>146</v>
      </c>
      <c r="G10" s="47" t="s">
        <v>454</v>
      </c>
      <c r="H10" s="121" t="s">
        <v>449</v>
      </c>
      <c r="I10" s="48"/>
      <c r="J10" s="48"/>
      <c r="K10" s="48"/>
      <c r="L10" s="188"/>
      <c r="M10" s="772"/>
      <c r="N10" s="643"/>
    </row>
    <row r="11" spans="1:22" s="111" customFormat="1" ht="12.75" hidden="1" customHeight="1" x14ac:dyDescent="0.25">
      <c r="A11" s="107"/>
      <c r="B11" s="108"/>
      <c r="C11" s="109"/>
      <c r="D11" s="109"/>
      <c r="E11" s="109"/>
      <c r="F11" s="109"/>
      <c r="G11" s="106" t="s">
        <v>388</v>
      </c>
      <c r="H11" s="110"/>
      <c r="I11" s="110"/>
      <c r="J11" s="110"/>
      <c r="K11" s="110"/>
      <c r="L11" s="261"/>
      <c r="M11" s="765"/>
      <c r="N11" s="770"/>
    </row>
    <row r="12" spans="1:22" s="111" customFormat="1" ht="30" hidden="1" customHeight="1" x14ac:dyDescent="0.25">
      <c r="A12" s="107"/>
      <c r="B12" s="102"/>
      <c r="C12" s="103" t="s">
        <v>166</v>
      </c>
      <c r="D12" s="103"/>
      <c r="E12" s="103"/>
      <c r="F12" s="103" t="s">
        <v>144</v>
      </c>
      <c r="G12" s="122" t="s">
        <v>167</v>
      </c>
      <c r="H12" s="120" t="s">
        <v>168</v>
      </c>
      <c r="I12" s="121"/>
      <c r="J12" s="121"/>
      <c r="K12" s="121"/>
      <c r="L12" s="188"/>
      <c r="M12" s="772"/>
      <c r="N12" s="643"/>
    </row>
    <row r="13" spans="1:22" ht="23.25" hidden="1" customHeight="1" x14ac:dyDescent="0.25">
      <c r="B13" s="73">
        <v>1000000</v>
      </c>
      <c r="C13" s="70"/>
      <c r="D13" s="70"/>
      <c r="E13" s="70"/>
      <c r="F13" s="71"/>
      <c r="G13" s="74" t="s">
        <v>169</v>
      </c>
      <c r="H13" s="72"/>
      <c r="I13" s="72"/>
      <c r="J13" s="72"/>
      <c r="K13" s="72"/>
      <c r="L13" s="261"/>
      <c r="M13" s="145"/>
      <c r="N13" s="115"/>
    </row>
    <row r="14" spans="1:22" ht="17.25" hidden="1" customHeight="1" x14ac:dyDescent="0.25">
      <c r="B14" s="43"/>
      <c r="C14" s="103" t="s">
        <v>196</v>
      </c>
      <c r="D14" s="103"/>
      <c r="E14" s="103"/>
      <c r="F14" s="55" t="s">
        <v>230</v>
      </c>
      <c r="G14" s="47" t="s">
        <v>428</v>
      </c>
      <c r="H14" s="121" t="s">
        <v>165</v>
      </c>
      <c r="I14" s="48"/>
      <c r="J14" s="48"/>
      <c r="K14" s="48"/>
      <c r="L14" s="188"/>
      <c r="M14" s="775"/>
      <c r="N14" s="776"/>
    </row>
    <row r="15" spans="1:22" ht="24" hidden="1" customHeight="1" x14ac:dyDescent="0.25">
      <c r="B15" s="43"/>
      <c r="C15" s="46"/>
      <c r="D15" s="46"/>
      <c r="E15" s="46"/>
      <c r="F15" s="55"/>
      <c r="G15" s="50"/>
      <c r="H15" s="45"/>
      <c r="I15" s="45"/>
      <c r="J15" s="45"/>
      <c r="K15" s="45"/>
      <c r="L15" s="370"/>
      <c r="M15" s="147"/>
      <c r="N15" s="117"/>
    </row>
    <row r="16" spans="1:22" ht="21.75" hidden="1" customHeight="1" x14ac:dyDescent="0.25">
      <c r="B16" s="43"/>
      <c r="C16" s="46"/>
      <c r="D16" s="46"/>
      <c r="E16" s="46"/>
      <c r="F16" s="55"/>
      <c r="G16" s="50"/>
      <c r="H16" s="45"/>
      <c r="I16" s="45"/>
      <c r="J16" s="45"/>
      <c r="K16" s="45"/>
      <c r="L16" s="370"/>
      <c r="M16" s="147"/>
      <c r="N16" s="117"/>
    </row>
    <row r="17" spans="1:14" ht="18.75" hidden="1" customHeight="1" x14ac:dyDescent="0.25">
      <c r="B17" s="43" t="s">
        <v>132</v>
      </c>
      <c r="C17" s="43" t="s">
        <v>132</v>
      </c>
      <c r="D17" s="43"/>
      <c r="E17" s="43"/>
      <c r="F17" s="54"/>
      <c r="G17" s="49" t="s">
        <v>132</v>
      </c>
      <c r="H17" s="48"/>
      <c r="I17" s="48"/>
      <c r="J17" s="48"/>
      <c r="K17" s="48"/>
      <c r="L17" s="188"/>
      <c r="M17" s="146"/>
      <c r="N17" s="116"/>
    </row>
    <row r="18" spans="1:14" ht="15" hidden="1" customHeight="1" x14ac:dyDescent="0.25">
      <c r="B18" s="73">
        <v>1500000</v>
      </c>
      <c r="C18" s="73"/>
      <c r="D18" s="73"/>
      <c r="E18" s="73"/>
      <c r="F18" s="67"/>
      <c r="G18" s="106" t="s">
        <v>404</v>
      </c>
      <c r="H18" s="75"/>
      <c r="I18" s="75"/>
      <c r="J18" s="75"/>
      <c r="K18" s="75"/>
      <c r="L18" s="371"/>
      <c r="M18" s="771"/>
      <c r="N18" s="643"/>
    </row>
    <row r="19" spans="1:14" s="62" customFormat="1" ht="14.25" hidden="1" customHeight="1" x14ac:dyDescent="0.25">
      <c r="A19" s="51"/>
      <c r="B19" s="46" t="s">
        <v>132</v>
      </c>
      <c r="C19" s="103" t="s">
        <v>242</v>
      </c>
      <c r="D19" s="103"/>
      <c r="E19" s="103"/>
      <c r="F19" s="103" t="s">
        <v>240</v>
      </c>
      <c r="G19" s="144" t="s">
        <v>243</v>
      </c>
      <c r="H19" s="121" t="s">
        <v>165</v>
      </c>
      <c r="I19" s="48"/>
      <c r="J19" s="48"/>
      <c r="K19" s="48"/>
      <c r="L19" s="188"/>
      <c r="M19" s="774"/>
      <c r="N19" s="643"/>
    </row>
    <row r="20" spans="1:14" s="62" customFormat="1" ht="36.75" hidden="1" customHeight="1" x14ac:dyDescent="0.25">
      <c r="A20" s="51"/>
      <c r="B20" s="46"/>
      <c r="C20" s="103" t="s">
        <v>166</v>
      </c>
      <c r="D20" s="103"/>
      <c r="E20" s="103"/>
      <c r="F20" s="103" t="s">
        <v>144</v>
      </c>
      <c r="G20" s="69" t="s">
        <v>212</v>
      </c>
      <c r="H20" s="120" t="s">
        <v>450</v>
      </c>
      <c r="I20" s="48"/>
      <c r="J20" s="48"/>
      <c r="K20" s="48"/>
      <c r="L20" s="188"/>
      <c r="M20" s="774"/>
      <c r="N20" s="643"/>
    </row>
    <row r="21" spans="1:14" s="62" customFormat="1" ht="14.25" hidden="1" customHeight="1" x14ac:dyDescent="0.25">
      <c r="A21" s="51"/>
      <c r="B21" s="46"/>
      <c r="C21" s="103"/>
      <c r="D21" s="103"/>
      <c r="E21" s="103"/>
      <c r="F21" s="109"/>
      <c r="G21" s="190" t="s">
        <v>424</v>
      </c>
      <c r="H21" s="110"/>
      <c r="I21" s="191"/>
      <c r="J21" s="72"/>
      <c r="K21" s="72"/>
      <c r="L21" s="261"/>
      <c r="M21" s="777"/>
      <c r="N21" s="778"/>
    </row>
    <row r="22" spans="1:14" s="194" customFormat="1" ht="14.25" hidden="1" customHeight="1" x14ac:dyDescent="0.3">
      <c r="A22" s="99"/>
      <c r="B22" s="102"/>
      <c r="C22" s="103" t="s">
        <v>216</v>
      </c>
      <c r="D22" s="103"/>
      <c r="E22" s="103"/>
      <c r="F22" s="103" t="s">
        <v>236</v>
      </c>
      <c r="G22" s="192" t="s">
        <v>102</v>
      </c>
      <c r="H22" s="121" t="s">
        <v>165</v>
      </c>
      <c r="I22" s="193"/>
      <c r="J22" s="193"/>
      <c r="K22" s="193"/>
      <c r="L22" s="188"/>
      <c r="M22" s="772"/>
      <c r="N22" s="773"/>
    </row>
    <row r="23" spans="1:14" s="194" customFormat="1" ht="15.75" hidden="1" customHeight="1" x14ac:dyDescent="0.3">
      <c r="A23" s="99"/>
      <c r="B23" s="102"/>
      <c r="C23" s="103" t="s">
        <v>425</v>
      </c>
      <c r="D23" s="103"/>
      <c r="E23" s="103"/>
      <c r="F23" s="103" t="s">
        <v>427</v>
      </c>
      <c r="G23" s="192" t="s">
        <v>426</v>
      </c>
      <c r="H23" s="121" t="s">
        <v>165</v>
      </c>
      <c r="I23" s="193"/>
      <c r="J23" s="193"/>
      <c r="K23" s="193"/>
      <c r="L23" s="188"/>
      <c r="M23" s="772"/>
      <c r="N23" s="773"/>
    </row>
    <row r="24" spans="1:14" s="194" customFormat="1" ht="12.75" hidden="1" customHeight="1" x14ac:dyDescent="0.3">
      <c r="A24" s="99"/>
      <c r="B24" s="102"/>
      <c r="C24" s="103" t="s">
        <v>145</v>
      </c>
      <c r="D24" s="103"/>
      <c r="E24" s="103"/>
      <c r="F24" s="103" t="s">
        <v>146</v>
      </c>
      <c r="G24" s="185" t="s">
        <v>420</v>
      </c>
      <c r="H24" s="120" t="s">
        <v>448</v>
      </c>
      <c r="I24" s="188"/>
      <c r="J24" s="193"/>
      <c r="K24" s="193"/>
      <c r="L24" s="188"/>
      <c r="M24" s="772"/>
      <c r="N24" s="773"/>
    </row>
    <row r="25" spans="1:14" s="194" customFormat="1" ht="18" hidden="1" customHeight="1" x14ac:dyDescent="0.3">
      <c r="A25" s="99"/>
      <c r="B25" s="102"/>
      <c r="C25" s="103" t="s">
        <v>145</v>
      </c>
      <c r="D25" s="103"/>
      <c r="E25" s="103"/>
      <c r="F25" s="103" t="s">
        <v>146</v>
      </c>
      <c r="G25" s="185" t="s">
        <v>420</v>
      </c>
      <c r="H25" s="120" t="s">
        <v>452</v>
      </c>
      <c r="I25" s="188"/>
      <c r="J25" s="193"/>
      <c r="K25" s="193"/>
      <c r="L25" s="188"/>
      <c r="M25" s="772"/>
      <c r="N25" s="773"/>
    </row>
    <row r="26" spans="1:14" s="194" customFormat="1" ht="15" hidden="1" customHeight="1" x14ac:dyDescent="0.3">
      <c r="A26" s="99"/>
      <c r="B26" s="102"/>
      <c r="C26" s="103" t="s">
        <v>145</v>
      </c>
      <c r="D26" s="103"/>
      <c r="E26" s="103"/>
      <c r="F26" s="103" t="s">
        <v>146</v>
      </c>
      <c r="G26" s="185" t="s">
        <v>420</v>
      </c>
      <c r="H26" s="120" t="s">
        <v>453</v>
      </c>
      <c r="I26" s="188"/>
      <c r="J26" s="193"/>
      <c r="K26" s="193"/>
      <c r="L26" s="188"/>
      <c r="M26" s="772"/>
      <c r="N26" s="773"/>
    </row>
    <row r="27" spans="1:14" s="62" customFormat="1" ht="15.75" hidden="1" customHeight="1" x14ac:dyDescent="0.25">
      <c r="A27" s="51"/>
      <c r="B27" s="46"/>
      <c r="C27" s="103" t="s">
        <v>145</v>
      </c>
      <c r="D27" s="103"/>
      <c r="E27" s="103"/>
      <c r="F27" s="103" t="s">
        <v>146</v>
      </c>
      <c r="G27" s="185" t="s">
        <v>420</v>
      </c>
      <c r="H27" s="120" t="s">
        <v>423</v>
      </c>
      <c r="I27" s="93"/>
      <c r="J27" s="48"/>
      <c r="K27" s="48"/>
      <c r="L27" s="188"/>
      <c r="M27" s="772"/>
      <c r="N27" s="643"/>
    </row>
    <row r="28" spans="1:14" s="62" customFormat="1" ht="15" hidden="1" customHeight="1" x14ac:dyDescent="0.25">
      <c r="A28" s="51"/>
      <c r="B28" s="46"/>
      <c r="C28" s="103" t="s">
        <v>145</v>
      </c>
      <c r="D28" s="103"/>
      <c r="E28" s="103"/>
      <c r="F28" s="103" t="s">
        <v>146</v>
      </c>
      <c r="G28" s="185" t="s">
        <v>420</v>
      </c>
      <c r="H28" s="120" t="s">
        <v>429</v>
      </c>
      <c r="I28" s="93"/>
      <c r="J28" s="48"/>
      <c r="K28" s="48"/>
      <c r="L28" s="188"/>
      <c r="M28" s="772"/>
      <c r="N28" s="643"/>
    </row>
    <row r="29" spans="1:14" s="62" customFormat="1" ht="31.5" hidden="1" customHeight="1" x14ac:dyDescent="0.25">
      <c r="A29" s="51"/>
      <c r="B29" s="46"/>
      <c r="C29" s="103"/>
      <c r="D29" s="103" t="s">
        <v>574</v>
      </c>
      <c r="E29" s="103" t="s">
        <v>575</v>
      </c>
      <c r="F29" s="103" t="s">
        <v>146</v>
      </c>
      <c r="G29" s="185" t="s">
        <v>576</v>
      </c>
      <c r="H29" s="185" t="s">
        <v>576</v>
      </c>
      <c r="I29" s="93"/>
      <c r="J29" s="48"/>
      <c r="K29" s="48"/>
      <c r="L29" s="188"/>
      <c r="M29" s="772"/>
      <c r="N29" s="643"/>
    </row>
    <row r="30" spans="1:14" s="377" customFormat="1" ht="30.75" hidden="1" customHeight="1" x14ac:dyDescent="0.3">
      <c r="A30" s="95"/>
      <c r="B30" s="96"/>
      <c r="C30" s="359"/>
      <c r="D30" s="362" t="s">
        <v>583</v>
      </c>
      <c r="E30" s="362"/>
      <c r="F30" s="362"/>
      <c r="G30" s="263" t="s">
        <v>815</v>
      </c>
      <c r="H30" s="374"/>
      <c r="I30" s="369"/>
      <c r="J30" s="375"/>
      <c r="K30" s="375"/>
      <c r="L30" s="369">
        <f>L31</f>
        <v>0</v>
      </c>
      <c r="M30" s="358"/>
      <c r="N30" s="376"/>
    </row>
    <row r="31" spans="1:14" s="194" customFormat="1" ht="38.25" hidden="1" customHeight="1" x14ac:dyDescent="0.3">
      <c r="A31" s="99"/>
      <c r="B31" s="102"/>
      <c r="C31" s="103"/>
      <c r="D31" s="103" t="s">
        <v>269</v>
      </c>
      <c r="E31" s="103" t="s">
        <v>646</v>
      </c>
      <c r="F31" s="103" t="s">
        <v>326</v>
      </c>
      <c r="G31" s="378" t="s">
        <v>647</v>
      </c>
      <c r="H31" s="121" t="s">
        <v>165</v>
      </c>
      <c r="I31" s="188"/>
      <c r="J31" s="193"/>
      <c r="K31" s="193"/>
      <c r="L31" s="188"/>
      <c r="M31" s="203"/>
      <c r="N31" s="360"/>
    </row>
    <row r="32" spans="1:14" s="194" customFormat="1" ht="69.75" customHeight="1" x14ac:dyDescent="0.3">
      <c r="A32" s="99"/>
      <c r="B32" s="102"/>
      <c r="C32" s="103"/>
      <c r="D32" s="105" t="s">
        <v>630</v>
      </c>
      <c r="E32" s="104"/>
      <c r="F32" s="105"/>
      <c r="G32" s="104" t="s">
        <v>383</v>
      </c>
      <c r="H32" s="552"/>
      <c r="I32" s="553"/>
      <c r="J32" s="426"/>
      <c r="K32" s="426"/>
      <c r="L32" s="369">
        <f>L33</f>
        <v>2000353</v>
      </c>
      <c r="M32" s="550"/>
      <c r="N32" s="551"/>
    </row>
    <row r="33" spans="1:21" s="194" customFormat="1" ht="48.75" customHeight="1" x14ac:dyDescent="0.3">
      <c r="A33" s="99"/>
      <c r="B33" s="102"/>
      <c r="C33" s="103"/>
      <c r="D33" s="103" t="s">
        <v>769</v>
      </c>
      <c r="E33" s="103" t="s">
        <v>770</v>
      </c>
      <c r="F33" s="103" t="s">
        <v>771</v>
      </c>
      <c r="G33" s="378" t="s">
        <v>772</v>
      </c>
      <c r="H33" s="120" t="s">
        <v>529</v>
      </c>
      <c r="I33" s="188"/>
      <c r="J33" s="193"/>
      <c r="K33" s="193"/>
      <c r="L33" s="188">
        <v>2000353</v>
      </c>
      <c r="M33" s="203"/>
      <c r="N33" s="360"/>
    </row>
    <row r="34" spans="1:21" s="380" customFormat="1" ht="68.25" hidden="1" customHeight="1" x14ac:dyDescent="0.25">
      <c r="A34" s="379"/>
      <c r="B34" s="106"/>
      <c r="C34" s="106"/>
      <c r="D34" s="106">
        <v>1010000</v>
      </c>
      <c r="E34" s="106"/>
      <c r="F34" s="362"/>
      <c r="G34" s="263" t="s">
        <v>663</v>
      </c>
      <c r="H34" s="367"/>
      <c r="I34" s="369"/>
      <c r="J34" s="367"/>
      <c r="K34" s="367"/>
      <c r="L34" s="369">
        <f>L35+L36</f>
        <v>0</v>
      </c>
      <c r="M34" s="765"/>
      <c r="N34" s="770"/>
    </row>
    <row r="35" spans="1:21" s="111" customFormat="1" ht="42.75" hidden="1" customHeight="1" x14ac:dyDescent="0.25">
      <c r="A35" s="107"/>
      <c r="B35" s="104"/>
      <c r="C35" s="104"/>
      <c r="D35" s="102">
        <v>1014030</v>
      </c>
      <c r="E35" s="102">
        <v>4030</v>
      </c>
      <c r="F35" s="103" t="s">
        <v>320</v>
      </c>
      <c r="G35" s="264" t="s">
        <v>645</v>
      </c>
      <c r="H35" s="121" t="s">
        <v>165</v>
      </c>
      <c r="I35" s="372"/>
      <c r="J35" s="368"/>
      <c r="K35" s="368"/>
      <c r="L35" s="372"/>
      <c r="M35" s="361"/>
      <c r="N35" s="365"/>
    </row>
    <row r="36" spans="1:21" s="111" customFormat="1" ht="45.75" hidden="1" customHeight="1" x14ac:dyDescent="0.25">
      <c r="A36" s="107"/>
      <c r="B36" s="102"/>
      <c r="C36" s="102">
        <v>110201</v>
      </c>
      <c r="D36" s="102">
        <v>1014081</v>
      </c>
      <c r="E36" s="102">
        <v>4081</v>
      </c>
      <c r="F36" s="103" t="s">
        <v>324</v>
      </c>
      <c r="G36" s="185" t="s">
        <v>826</v>
      </c>
      <c r="H36" s="121" t="s">
        <v>165</v>
      </c>
      <c r="I36" s="188"/>
      <c r="J36" s="121"/>
      <c r="K36" s="121"/>
      <c r="L36" s="188"/>
      <c r="M36" s="772"/>
      <c r="N36" s="773"/>
    </row>
    <row r="37" spans="1:21" s="119" customFormat="1" ht="24" hidden="1" customHeight="1" x14ac:dyDescent="0.25">
      <c r="A37" s="118"/>
      <c r="B37" s="102"/>
      <c r="C37" s="102">
        <v>110502</v>
      </c>
      <c r="D37" s="102"/>
      <c r="E37" s="102"/>
      <c r="F37" s="103" t="s">
        <v>324</v>
      </c>
      <c r="G37" s="80" t="s">
        <v>325</v>
      </c>
      <c r="H37" s="121" t="s">
        <v>165</v>
      </c>
      <c r="I37" s="188"/>
      <c r="J37" s="121"/>
      <c r="K37" s="121"/>
      <c r="L37" s="188"/>
      <c r="M37" s="772"/>
      <c r="N37" s="643"/>
    </row>
    <row r="38" spans="1:21" s="119" customFormat="1" ht="24" hidden="1" customHeight="1" x14ac:dyDescent="0.25">
      <c r="A38" s="118"/>
      <c r="B38" s="102"/>
      <c r="C38" s="102"/>
      <c r="D38" s="102"/>
      <c r="E38" s="102"/>
      <c r="F38" s="103"/>
      <c r="G38" s="206" t="s">
        <v>451</v>
      </c>
      <c r="H38" s="121"/>
      <c r="I38" s="188"/>
      <c r="J38" s="121"/>
      <c r="K38" s="121"/>
      <c r="L38" s="188"/>
      <c r="M38" s="208"/>
      <c r="N38" s="204"/>
    </row>
    <row r="39" spans="1:21" s="119" customFormat="1" ht="60" hidden="1" customHeight="1" x14ac:dyDescent="0.25">
      <c r="A39" s="118"/>
      <c r="B39" s="102"/>
      <c r="C39" s="102">
        <v>160903</v>
      </c>
      <c r="D39" s="102"/>
      <c r="E39" s="102"/>
      <c r="F39" s="103" t="s">
        <v>326</v>
      </c>
      <c r="G39" s="205" t="s">
        <v>195</v>
      </c>
      <c r="H39" s="121" t="s">
        <v>165</v>
      </c>
      <c r="I39" s="188"/>
      <c r="J39" s="121"/>
      <c r="K39" s="121"/>
      <c r="L39" s="188"/>
      <c r="M39" s="203"/>
      <c r="N39" s="204"/>
    </row>
    <row r="40" spans="1:21" s="119" customFormat="1" ht="61.5" hidden="1" customHeight="1" x14ac:dyDescent="0.25">
      <c r="A40" s="118"/>
      <c r="B40" s="102"/>
      <c r="C40" s="102"/>
      <c r="D40" s="108">
        <v>2410000</v>
      </c>
      <c r="E40" s="108"/>
      <c r="F40" s="109"/>
      <c r="G40" s="183" t="s">
        <v>0</v>
      </c>
      <c r="H40" s="110"/>
      <c r="I40" s="261"/>
      <c r="J40" s="110"/>
      <c r="K40" s="110"/>
      <c r="L40" s="261"/>
      <c r="M40" s="765"/>
      <c r="N40" s="766"/>
    </row>
    <row r="41" spans="1:21" s="119" customFormat="1" ht="44.25" hidden="1" customHeight="1" x14ac:dyDescent="0.25">
      <c r="A41" s="118"/>
      <c r="B41" s="102"/>
      <c r="C41" s="102">
        <v>160903</v>
      </c>
      <c r="D41" s="102">
        <v>2417110</v>
      </c>
      <c r="E41" s="102">
        <v>7330</v>
      </c>
      <c r="F41" s="103" t="s">
        <v>326</v>
      </c>
      <c r="G41" s="122" t="s">
        <v>647</v>
      </c>
      <c r="H41" s="121" t="s">
        <v>165</v>
      </c>
      <c r="I41" s="188"/>
      <c r="J41" s="121"/>
      <c r="K41" s="121"/>
      <c r="L41" s="188"/>
      <c r="M41" s="767"/>
      <c r="N41" s="768"/>
    </row>
    <row r="42" spans="1:21" s="114" customFormat="1" ht="33.75" customHeight="1" x14ac:dyDescent="0.25">
      <c r="A42" s="112"/>
      <c r="B42" s="113"/>
      <c r="C42" s="141"/>
      <c r="D42" s="141"/>
      <c r="E42" s="141"/>
      <c r="F42" s="143"/>
      <c r="G42" s="141" t="s">
        <v>142</v>
      </c>
      <c r="H42" s="142"/>
      <c r="I42" s="202"/>
      <c r="J42" s="201"/>
      <c r="K42" s="201"/>
      <c r="L42" s="373">
        <f>L7+L34+L30+L32</f>
        <v>2000353</v>
      </c>
      <c r="M42" s="769"/>
      <c r="N42" s="643"/>
    </row>
    <row r="44" spans="1:21" ht="42.75" customHeight="1" x14ac:dyDescent="0.25">
      <c r="B44" s="723"/>
      <c r="C44" s="723"/>
      <c r="D44" s="723"/>
      <c r="E44" s="723"/>
      <c r="F44" s="723"/>
      <c r="G44" s="723"/>
      <c r="H44" s="723"/>
      <c r="I44" s="723"/>
      <c r="J44" s="723"/>
      <c r="K44" s="723"/>
      <c r="L44" s="723"/>
      <c r="M44" s="723"/>
      <c r="N44" s="723"/>
      <c r="O44" s="62"/>
      <c r="P44" s="62"/>
      <c r="Q44" s="62"/>
      <c r="R44" s="62"/>
      <c r="S44" s="62"/>
      <c r="T44" s="62"/>
      <c r="U44" s="62"/>
    </row>
    <row r="45" spans="1:21" ht="20.25" customHeight="1" x14ac:dyDescent="0.25">
      <c r="B45" s="649"/>
      <c r="C45" s="649"/>
      <c r="D45" s="649"/>
      <c r="E45" s="649"/>
      <c r="F45" s="649"/>
      <c r="G45" s="649"/>
      <c r="H45" s="649"/>
      <c r="I45" s="649"/>
      <c r="J45" s="649"/>
      <c r="K45" s="649"/>
      <c r="L45" s="649"/>
      <c r="M45" s="649"/>
      <c r="N45" s="649"/>
      <c r="O45" s="649"/>
      <c r="P45" s="649"/>
      <c r="Q45" s="649"/>
      <c r="R45" s="649"/>
      <c r="S45" s="649"/>
      <c r="T45" s="649"/>
      <c r="U45" s="649"/>
    </row>
    <row r="46" spans="1:21" ht="19.5" customHeight="1" x14ac:dyDescent="0.25">
      <c r="B46" s="649"/>
      <c r="C46" s="649"/>
      <c r="D46" s="649"/>
      <c r="E46" s="649"/>
      <c r="F46" s="649"/>
      <c r="G46" s="649"/>
      <c r="H46" s="649"/>
      <c r="I46" s="649"/>
      <c r="J46" s="649"/>
      <c r="K46" s="649"/>
      <c r="L46" s="649"/>
      <c r="M46" s="649"/>
      <c r="N46" s="649"/>
      <c r="O46" s="649"/>
      <c r="P46" s="649"/>
      <c r="Q46" s="649"/>
      <c r="R46" s="649"/>
      <c r="S46" s="649"/>
      <c r="T46" s="649"/>
      <c r="U46" s="649"/>
    </row>
    <row r="48" spans="1:21" x14ac:dyDescent="0.25">
      <c r="B48" s="65"/>
      <c r="C48" s="2"/>
      <c r="D48" s="2"/>
      <c r="E48" s="2"/>
    </row>
  </sheetData>
  <mergeCells count="34">
    <mergeCell ref="K1:N1"/>
    <mergeCell ref="M5:N5"/>
    <mergeCell ref="M10:N10"/>
    <mergeCell ref="D2:V2"/>
    <mergeCell ref="D4:E4"/>
    <mergeCell ref="B3:N3"/>
    <mergeCell ref="M7:N7"/>
    <mergeCell ref="M6:N6"/>
    <mergeCell ref="D5:E5"/>
    <mergeCell ref="M9:N9"/>
    <mergeCell ref="M26:N26"/>
    <mergeCell ref="M23:N23"/>
    <mergeCell ref="M29:N29"/>
    <mergeCell ref="M37:N37"/>
    <mergeCell ref="M24:N24"/>
    <mergeCell ref="M28:N28"/>
    <mergeCell ref="M34:N34"/>
    <mergeCell ref="M36:N36"/>
    <mergeCell ref="M25:N25"/>
    <mergeCell ref="M27:N27"/>
    <mergeCell ref="M11:N11"/>
    <mergeCell ref="M18:N18"/>
    <mergeCell ref="M22:N22"/>
    <mergeCell ref="M20:N20"/>
    <mergeCell ref="M12:N12"/>
    <mergeCell ref="M14:N14"/>
    <mergeCell ref="M19:N19"/>
    <mergeCell ref="M21:N21"/>
    <mergeCell ref="B46:U46"/>
    <mergeCell ref="B44:N44"/>
    <mergeCell ref="M40:N40"/>
    <mergeCell ref="M41:N41"/>
    <mergeCell ref="M42:N42"/>
    <mergeCell ref="B45:U45"/>
  </mergeCells>
  <phoneticPr fontId="0" type="noConversion"/>
  <printOptions horizontalCentered="1"/>
  <pageMargins left="0.62992125984251968" right="0.39370078740157483" top="0.70866141732283472" bottom="0.51181102362204722" header="0.23622047244094491" footer="0.19685039370078741"/>
  <pageSetup paperSize="9" scale="60" orientation="landscape" r:id="rId1"/>
  <headerFooter alignWithMargins="0"/>
  <rowBreaks count="1" manualBreakCount="1">
    <brk id="4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51719-5DF9-400C-9E39-64581E07C0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дод.1</vt:lpstr>
      <vt:lpstr>дод.2</vt:lpstr>
      <vt:lpstr>дод.3</vt:lpstr>
      <vt:lpstr>дод.4</vt:lpstr>
      <vt:lpstr>дод.5</vt:lpstr>
      <vt:lpstr>дод.6</vt:lpstr>
      <vt:lpstr>дод.7</vt:lpstr>
      <vt:lpstr>дод.8</vt:lpstr>
      <vt:lpstr>дод.1!Заголовки_для_печати</vt:lpstr>
      <vt:lpstr>дод.2!Заголовки_для_печати</vt:lpstr>
      <vt:lpstr>дод.3!Заголовки_для_печати</vt:lpstr>
      <vt:lpstr>дод.6!Заголовки_для_печати</vt:lpstr>
      <vt:lpstr>дод.8!Заголовки_для_печати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lpstr>дод.7!Область_печати</vt:lpstr>
      <vt:lpstr>дод.8!Область_печати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2020-09-22T06:58:24Z</cp:lastPrinted>
  <dcterms:created xsi:type="dcterms:W3CDTF">2014-01-17T10:52:16Z</dcterms:created>
  <dcterms:modified xsi:type="dcterms:W3CDTF">2020-09-22T06:58:26Z</dcterms:modified>
</cp:coreProperties>
</file>